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updateLinks="never" defaultThemeVersion="124226"/>
  <mc:AlternateContent xmlns:mc="http://schemas.openxmlformats.org/markup-compatibility/2006">
    <mc:Choice Requires="x15">
      <x15ac:absPath xmlns:x15ac="http://schemas.microsoft.com/office/spreadsheetml/2010/11/ac" url="C:\Users\mmatteis\Downloads\"/>
    </mc:Choice>
  </mc:AlternateContent>
  <xr:revisionPtr revIDLastSave="0" documentId="13_ncr:1_{F69BC190-9763-41FF-8949-1147C092D30A}" xr6:coauthVersionLast="47" xr6:coauthVersionMax="47" xr10:uidLastSave="{00000000-0000-0000-0000-000000000000}"/>
  <bookViews>
    <workbookView xWindow="-108" yWindow="-108" windowWidth="23256" windowHeight="13896" tabRatio="673" activeTab="5" xr2:uid="{00000000-000D-0000-FFFF-FFFF00000000}"/>
  </bookViews>
  <sheets>
    <sheet name="Stage 0" sheetId="13" r:id="rId1"/>
    <sheet name="Stage 1" sheetId="14" r:id="rId2"/>
    <sheet name="Stage 2" sheetId="16" r:id="rId3"/>
    <sheet name="Stage 3" sheetId="17" r:id="rId4"/>
    <sheet name="Stage 4" sheetId="19" r:id="rId5"/>
    <sheet name="Stage 5" sheetId="21" r:id="rId6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7" i="21" l="1"/>
  <c r="L8" i="21"/>
  <c r="L9" i="21"/>
  <c r="L10" i="21"/>
  <c r="L11" i="21"/>
  <c r="L12" i="21"/>
  <c r="L13" i="21"/>
  <c r="L6" i="21"/>
  <c r="K7" i="21"/>
  <c r="K8" i="21"/>
  <c r="K9" i="21"/>
  <c r="K10" i="21"/>
  <c r="K11" i="21"/>
  <c r="K12" i="21"/>
  <c r="K13" i="21"/>
  <c r="K6" i="21"/>
  <c r="J7" i="21"/>
  <c r="J8" i="21"/>
  <c r="J9" i="21"/>
  <c r="J10" i="21"/>
  <c r="J11" i="21"/>
  <c r="J12" i="21"/>
  <c r="J13" i="21"/>
  <c r="J6" i="21"/>
  <c r="I7" i="21"/>
  <c r="I8" i="21"/>
  <c r="I9" i="21"/>
  <c r="I10" i="21"/>
  <c r="I11" i="21"/>
  <c r="I12" i="21"/>
  <c r="I13" i="21"/>
  <c r="I6" i="21"/>
  <c r="G11" i="19"/>
  <c r="G6" i="19"/>
  <c r="G12" i="19"/>
  <c r="G7" i="19"/>
  <c r="G9" i="19"/>
  <c r="G10" i="19"/>
  <c r="G8" i="19"/>
  <c r="L23" i="17"/>
  <c r="L22" i="17"/>
  <c r="L21" i="17"/>
  <c r="L20" i="17"/>
  <c r="L19" i="17"/>
  <c r="L18" i="17"/>
  <c r="L17" i="17"/>
  <c r="L7" i="17"/>
  <c r="L8" i="17"/>
  <c r="L10" i="17"/>
  <c r="L11" i="17"/>
  <c r="L12" i="17"/>
  <c r="L9" i="17"/>
  <c r="L6" i="17"/>
  <c r="C55" i="16" l="1"/>
  <c r="C59" i="16"/>
  <c r="C56" i="16"/>
  <c r="C57" i="16"/>
  <c r="C60" i="16"/>
  <c r="C58" i="16"/>
  <c r="L47" i="16"/>
  <c r="E47" i="16"/>
  <c r="L52" i="16"/>
  <c r="E52" i="16"/>
  <c r="L49" i="16"/>
  <c r="E49" i="16"/>
  <c r="L51" i="16"/>
  <c r="E51" i="16"/>
  <c r="L50" i="16"/>
  <c r="E50" i="16"/>
  <c r="L48" i="16"/>
  <c r="E48" i="16"/>
  <c r="L42" i="16"/>
  <c r="H42" i="16"/>
  <c r="E42" i="16"/>
  <c r="L43" i="16"/>
  <c r="H43" i="16"/>
  <c r="E43" i="16"/>
  <c r="L41" i="16"/>
  <c r="H41" i="16"/>
  <c r="E41" i="16"/>
  <c r="L39" i="16"/>
  <c r="H39" i="16"/>
  <c r="E39" i="16"/>
  <c r="L38" i="16"/>
  <c r="H38" i="16"/>
  <c r="E38" i="16"/>
  <c r="L40" i="16"/>
  <c r="H40" i="16"/>
  <c r="E40" i="16"/>
  <c r="L32" i="16"/>
  <c r="H32" i="16"/>
  <c r="E32" i="16"/>
  <c r="L33" i="16"/>
  <c r="H33" i="16"/>
  <c r="E33" i="16"/>
  <c r="L34" i="16"/>
  <c r="H34" i="16"/>
  <c r="E34" i="16"/>
  <c r="L29" i="16"/>
  <c r="H29" i="16"/>
  <c r="E29" i="16"/>
  <c r="L31" i="16"/>
  <c r="H31" i="16"/>
  <c r="E31" i="16"/>
  <c r="L30" i="16"/>
  <c r="H30" i="16"/>
  <c r="E30" i="16"/>
  <c r="L20" i="16"/>
  <c r="L22" i="16"/>
  <c r="L24" i="16"/>
  <c r="L25" i="16"/>
  <c r="L23" i="16"/>
  <c r="L21" i="16"/>
  <c r="H22" i="16"/>
  <c r="H20" i="16"/>
  <c r="H24" i="16"/>
  <c r="H25" i="16"/>
  <c r="H23" i="16"/>
  <c r="H21" i="16"/>
  <c r="E22" i="16"/>
  <c r="E20" i="16"/>
  <c r="E24" i="16"/>
  <c r="E25" i="16"/>
  <c r="E23" i="16"/>
  <c r="E21" i="16"/>
  <c r="L12" i="16"/>
  <c r="L11" i="16"/>
  <c r="L13" i="16"/>
  <c r="L15" i="16"/>
  <c r="L14" i="16"/>
  <c r="L10" i="16"/>
  <c r="K11" i="16"/>
  <c r="K12" i="16"/>
  <c r="K14" i="16"/>
  <c r="K13" i="16"/>
  <c r="K15" i="16"/>
  <c r="K10" i="16"/>
  <c r="H11" i="16"/>
  <c r="H12" i="16"/>
  <c r="H14" i="16"/>
  <c r="H13" i="16"/>
  <c r="H15" i="16"/>
  <c r="H10" i="16"/>
  <c r="E11" i="16"/>
  <c r="E12" i="16"/>
  <c r="E14" i="16"/>
  <c r="E13" i="16"/>
  <c r="E15" i="16"/>
  <c r="E10" i="16"/>
  <c r="J19" i="14" l="1"/>
  <c r="I19" i="14"/>
  <c r="G19" i="14"/>
  <c r="E19" i="14"/>
  <c r="D19" i="14"/>
  <c r="C19" i="14"/>
  <c r="J18" i="14"/>
  <c r="I18" i="14"/>
  <c r="D18" i="14"/>
  <c r="L18" i="14" s="1"/>
  <c r="J17" i="14"/>
  <c r="I17" i="14"/>
  <c r="H17" i="14"/>
  <c r="E17" i="14"/>
  <c r="D17" i="14"/>
  <c r="C17" i="14"/>
  <c r="J22" i="14"/>
  <c r="L22" i="14" s="1"/>
  <c r="H22" i="14"/>
  <c r="E22" i="14"/>
  <c r="D22" i="14"/>
  <c r="J23" i="14"/>
  <c r="I23" i="14"/>
  <c r="H23" i="14"/>
  <c r="F21" i="14"/>
  <c r="G21" i="14"/>
  <c r="L21" i="14" s="1"/>
  <c r="H21" i="14"/>
  <c r="E21" i="14"/>
  <c r="D21" i="14"/>
  <c r="I20" i="14"/>
  <c r="L20" i="14" s="1"/>
  <c r="H20" i="14"/>
  <c r="E20" i="14"/>
  <c r="D20" i="14"/>
  <c r="L24" i="14"/>
  <c r="H24" i="14"/>
  <c r="E24" i="14"/>
  <c r="L19" i="14" l="1"/>
  <c r="L17" i="14"/>
  <c r="L23" i="14"/>
  <c r="S7" i="13"/>
  <c r="S9" i="13"/>
  <c r="S10" i="13"/>
  <c r="S8" i="13"/>
  <c r="S13" i="13"/>
  <c r="S11" i="13"/>
  <c r="S12" i="13"/>
  <c r="S6" i="13"/>
</calcChain>
</file>

<file path=xl/sharedStrings.xml><?xml version="1.0" encoding="utf-8"?>
<sst xmlns="http://schemas.openxmlformats.org/spreadsheetml/2006/main" count="825" uniqueCount="263">
  <si>
    <t>Tia</t>
  </si>
  <si>
    <t>TOTALE</t>
  </si>
  <si>
    <t>1°</t>
  </si>
  <si>
    <t>2°</t>
  </si>
  <si>
    <t>3°</t>
  </si>
  <si>
    <t>4°</t>
  </si>
  <si>
    <t>5°</t>
  </si>
  <si>
    <t>6°</t>
  </si>
  <si>
    <t>7°</t>
  </si>
  <si>
    <t>8°</t>
  </si>
  <si>
    <t>Marco repainter</t>
  </si>
  <si>
    <t>AngelS93</t>
  </si>
  <si>
    <t>THE B!</t>
  </si>
  <si>
    <t>ANM Rollout Tournament</t>
  </si>
  <si>
    <t>TW2</t>
  </si>
  <si>
    <t>TITH2</t>
  </si>
  <si>
    <t>TT2</t>
  </si>
  <si>
    <t>MS1</t>
  </si>
  <si>
    <t>SMIA</t>
  </si>
  <si>
    <t>GT1</t>
  </si>
  <si>
    <t>TW1</t>
  </si>
  <si>
    <t>GT2</t>
  </si>
  <si>
    <t>BG</t>
  </si>
  <si>
    <t>SM1</t>
  </si>
  <si>
    <t>SM2</t>
  </si>
  <si>
    <t>MS2</t>
  </si>
  <si>
    <t>TITH1</t>
  </si>
  <si>
    <t>TT1</t>
  </si>
  <si>
    <t>RT</t>
  </si>
  <si>
    <t>ciccio</t>
  </si>
  <si>
    <t>BMMXIV</t>
  </si>
  <si>
    <t>LoPesca</t>
  </si>
  <si>
    <t xml:space="preserve">Luck NOS </t>
  </si>
  <si>
    <t>Penalty*</t>
  </si>
  <si>
    <t>*</t>
  </si>
  <si>
    <t>AngelS93 penalizzato come da regolamento per aver invertito le auto utilizzate sulle piste TITH1 e TT1</t>
  </si>
  <si>
    <t>Auto di categoria E-100</t>
  </si>
  <si>
    <t>Auto di categoria C-137</t>
  </si>
  <si>
    <t>Auto di categoria B-147</t>
  </si>
  <si>
    <t>Pista SI Bonus</t>
  </si>
  <si>
    <t>Pista NO Bonus</t>
  </si>
  <si>
    <t>Disputato il: 15-01-2021, ore 22:30</t>
  </si>
  <si>
    <t>Disputato il: 16-04-2021, ore 22:00</t>
  </si>
  <si>
    <t>BOSS -&gt;</t>
  </si>
  <si>
    <t>Lucknos</t>
  </si>
  <si>
    <t>R6 Turbo</t>
  </si>
  <si>
    <t>Lopesca</t>
  </si>
  <si>
    <t>Ciccio</t>
  </si>
  <si>
    <t>The B!</t>
  </si>
  <si>
    <t>Angels93</t>
  </si>
  <si>
    <t>Rooftops</t>
  </si>
  <si>
    <t>Museum 2</t>
  </si>
  <si>
    <t>Supermarket 1 IS</t>
  </si>
  <si>
    <t>Supermarket 2</t>
  </si>
  <si>
    <t>Toytanic 1</t>
  </si>
  <si>
    <t>Botanical Garden</t>
  </si>
  <si>
    <t>Supermarket IA</t>
  </si>
  <si>
    <t>Toys in the hood 1 I</t>
  </si>
  <si>
    <t>Totale</t>
  </si>
  <si>
    <t>Punteggi calcolati sulla base delle auto utilizzate</t>
  </si>
  <si>
    <t>Numero di Auto</t>
  </si>
  <si>
    <t>Disputato il: 30-06-2021, ore 21:30</t>
  </si>
  <si>
    <t>Riverdance</t>
  </si>
  <si>
    <t>Passo dello Scasso</t>
  </si>
  <si>
    <t>Sutter</t>
  </si>
  <si>
    <t>00:23,721</t>
  </si>
  <si>
    <t>00:31,288</t>
  </si>
  <si>
    <t>00:30,553</t>
  </si>
  <si>
    <t>01:12,795</t>
  </si>
  <si>
    <t>01:36,320</t>
  </si>
  <si>
    <t>01:34,685</t>
  </si>
  <si>
    <t>01:13,513</t>
  </si>
  <si>
    <t>00:23,565</t>
  </si>
  <si>
    <t>01:17,797</t>
  </si>
  <si>
    <t>00:23,332</t>
  </si>
  <si>
    <t>01:20,313</t>
  </si>
  <si>
    <t>00:23,299</t>
  </si>
  <si>
    <t>01:23,058</t>
  </si>
  <si>
    <t>00:25,575</t>
  </si>
  <si>
    <t>01:26,664</t>
  </si>
  <si>
    <t>00:27,619</t>
  </si>
  <si>
    <t>01:40,850</t>
  </si>
  <si>
    <t>00:31,577</t>
  </si>
  <si>
    <t>01:39,308</t>
  </si>
  <si>
    <t>00:31,778</t>
  </si>
  <si>
    <t>01:50,811</t>
  </si>
  <si>
    <t>00:35,231</t>
  </si>
  <si>
    <t>02:15,446</t>
  </si>
  <si>
    <t>00:39,503</t>
  </si>
  <si>
    <t>02:03,676</t>
  </si>
  <si>
    <t>00:41,004</t>
  </si>
  <si>
    <t>01:34,656</t>
  </si>
  <si>
    <t>00:30,784</t>
  </si>
  <si>
    <t>01:39,140</t>
  </si>
  <si>
    <t>00:30,517</t>
  </si>
  <si>
    <t>01:41,473</t>
  </si>
  <si>
    <t>00:32,259</t>
  </si>
  <si>
    <t>01:44,733</t>
  </si>
  <si>
    <t>00:31,306</t>
  </si>
  <si>
    <t>01:51,482</t>
  </si>
  <si>
    <t>00:35,697</t>
  </si>
  <si>
    <t>Gara</t>
  </si>
  <si>
    <t>Best</t>
  </si>
  <si>
    <t>PUNTI</t>
  </si>
  <si>
    <t>FASE 1</t>
  </si>
  <si>
    <t>FASE 2</t>
  </si>
  <si>
    <t>Bruma Forest M1</t>
  </si>
  <si>
    <t>Bruma Forest M2</t>
  </si>
  <si>
    <t>03:07,878</t>
  </si>
  <si>
    <t>02:54,956</t>
  </si>
  <si>
    <t>03:01,143</t>
  </si>
  <si>
    <t>02:52,689</t>
  </si>
  <si>
    <t>02:44,834</t>
  </si>
  <si>
    <t>02:44,408</t>
  </si>
  <si>
    <t>03:02,459</t>
  </si>
  <si>
    <t>02:57,670</t>
  </si>
  <si>
    <t>03:03,257</t>
  </si>
  <si>
    <t>03:02,857</t>
  </si>
  <si>
    <t>03:21,087</t>
  </si>
  <si>
    <t>02:58,227</t>
  </si>
  <si>
    <t>02:56,891</t>
  </si>
  <si>
    <t>02:49,167</t>
  </si>
  <si>
    <t>03:01,976</t>
  </si>
  <si>
    <t>03:01,561</t>
  </si>
  <si>
    <t>03:03,607</t>
  </si>
  <si>
    <t>02:44,214</t>
  </si>
  <si>
    <t>03:16,226</t>
  </si>
  <si>
    <t>02:49,994</t>
  </si>
  <si>
    <t>03:22,471</t>
  </si>
  <si>
    <t>02:56,438</t>
  </si>
  <si>
    <t>03:29,685</t>
  </si>
  <si>
    <t>02:54,404</t>
  </si>
  <si>
    <t>Gela Hillclimb M1</t>
  </si>
  <si>
    <t>Gela Hillclimb M2</t>
  </si>
  <si>
    <t>03:33,546</t>
  </si>
  <si>
    <t>02:44,363</t>
  </si>
  <si>
    <t>03:07,541</t>
  </si>
  <si>
    <t>02:50,586</t>
  </si>
  <si>
    <t>02:48,886</t>
  </si>
  <si>
    <t>02:48,691</t>
  </si>
  <si>
    <t>03:51,911</t>
  </si>
  <si>
    <t>03:15,183</t>
  </si>
  <si>
    <t>03:03,321</t>
  </si>
  <si>
    <t>02:55,930</t>
  </si>
  <si>
    <t>03:02,999</t>
  </si>
  <si>
    <t>02:51,933</t>
  </si>
  <si>
    <t>03:42,523</t>
  </si>
  <si>
    <t>02:50,343</t>
  </si>
  <si>
    <t>02:59,380</t>
  </si>
  <si>
    <t>02:45,214</t>
  </si>
  <si>
    <t>02:50,840</t>
  </si>
  <si>
    <t>02:44,140</t>
  </si>
  <si>
    <t>03:39,984</t>
  </si>
  <si>
    <t>03:20,929</t>
  </si>
  <si>
    <t>03:08,446</t>
  </si>
  <si>
    <t>03:07,969</t>
  </si>
  <si>
    <t>02:56,915</t>
  </si>
  <si>
    <t>02:54,088</t>
  </si>
  <si>
    <t>Foggy Memory M1</t>
  </si>
  <si>
    <t>Foggy Memory M2</t>
  </si>
  <si>
    <t>01:37,448</t>
  </si>
  <si>
    <t>01:37,372</t>
  </si>
  <si>
    <t>01:45,944</t>
  </si>
  <si>
    <t>01:41,147</t>
  </si>
  <si>
    <t>01:55,698</t>
  </si>
  <si>
    <t>01:41,217</t>
  </si>
  <si>
    <t>02:07,543</t>
  </si>
  <si>
    <t>01:45,787</t>
  </si>
  <si>
    <t>02:08,662</t>
  </si>
  <si>
    <t>01:59,692</t>
  </si>
  <si>
    <t>02:18,831</t>
  </si>
  <si>
    <t>01:51,393</t>
  </si>
  <si>
    <t>01:39,703</t>
  </si>
  <si>
    <t>01:39,560</t>
  </si>
  <si>
    <t>01:46,751</t>
  </si>
  <si>
    <t>01:46,624</t>
  </si>
  <si>
    <t>01:47,826</t>
  </si>
  <si>
    <t>01:47,428</t>
  </si>
  <si>
    <t>01:57,121</t>
  </si>
  <si>
    <t>01:38,319</t>
  </si>
  <si>
    <t>02:10,328</t>
  </si>
  <si>
    <t>01:39,130</t>
  </si>
  <si>
    <t>02:28,663</t>
  </si>
  <si>
    <t>01:51,657</t>
  </si>
  <si>
    <t>Sideral-lye M1</t>
  </si>
  <si>
    <t>04:01,541</t>
  </si>
  <si>
    <t>03:49,694</t>
  </si>
  <si>
    <t>04:08,394</t>
  </si>
  <si>
    <t>03:52,090</t>
  </si>
  <si>
    <t>04:10,113</t>
  </si>
  <si>
    <t>03:49,246</t>
  </si>
  <si>
    <t>04:31,038</t>
  </si>
  <si>
    <t>03:55,003</t>
  </si>
  <si>
    <t>04:38,594</t>
  </si>
  <si>
    <t>03:49,403</t>
  </si>
  <si>
    <t>04:39,309</t>
  </si>
  <si>
    <t>03:58,360</t>
  </si>
  <si>
    <t>Pilota</t>
  </si>
  <si>
    <t>#</t>
  </si>
  <si>
    <t>Gigi</t>
  </si>
  <si>
    <t>TheFactor82</t>
  </si>
  <si>
    <t>EgidioPerri</t>
  </si>
  <si>
    <t>IW</t>
  </si>
  <si>
    <t>IH</t>
  </si>
  <si>
    <t>IWI</t>
  </si>
  <si>
    <t>SMSA</t>
  </si>
  <si>
    <t>DEFINITIVA CON CALCOLI GRIGLIE</t>
  </si>
  <si>
    <t>Punteggio normale</t>
  </si>
  <si>
    <t>Punteggio X2</t>
  </si>
  <si>
    <t>Punteggio X4</t>
  </si>
  <si>
    <t>Disputato il: 05-01-2022, ore 22:15</t>
  </si>
  <si>
    <t>Disputato il: 02-08-2023, ore 22:30</t>
  </si>
  <si>
    <t>BLC (D)</t>
  </si>
  <si>
    <t>EPR</t>
  </si>
  <si>
    <t>SV HQ</t>
  </si>
  <si>
    <t>GA</t>
  </si>
  <si>
    <t>BSR</t>
  </si>
  <si>
    <t>KRT</t>
  </si>
  <si>
    <t>Sid Buell</t>
  </si>
  <si>
    <t>A Votazione è stato scelto il "Percorso A" - In Grassetto i giri veloci</t>
  </si>
  <si>
    <t>PAIGE</t>
  </si>
  <si>
    <t>Disputato il: 07-01-2025, ore 22:00</t>
  </si>
  <si>
    <t>TEMPO</t>
  </si>
  <si>
    <t>Elertaiser</t>
  </si>
  <si>
    <t>7:344</t>
  </si>
  <si>
    <t>7:436</t>
  </si>
  <si>
    <t>7:478</t>
  </si>
  <si>
    <t>7:509</t>
  </si>
  <si>
    <t>Paige</t>
  </si>
  <si>
    <t>7:537</t>
  </si>
  <si>
    <t>7:597</t>
  </si>
  <si>
    <t>7:645</t>
  </si>
  <si>
    <t>Zuppiera</t>
  </si>
  <si>
    <t>7:665</t>
  </si>
  <si>
    <t>Turno 1 Berm Lake Circuit (drag) - Emera ZL1</t>
  </si>
  <si>
    <t>Turno 2 Emerald Pastures Raceway (drag) - Garda Drag Truck</t>
  </si>
  <si>
    <t>Turno 3 Scassland Vigani HQ (drag) - Lord Hater</t>
  </si>
  <si>
    <t>Turno 4 Berm Lake Circuit (drag) - Predator Funny Car</t>
  </si>
  <si>
    <t>Turno 5 Emerald Pastures Raceway (drag) - Sir Adeon FC2</t>
  </si>
  <si>
    <t>Turno 6 Scassland Vigani HQ (drag) - The Dazzlinator</t>
  </si>
  <si>
    <t>Turno 7 Berm Lake Circuit (drag) - Vibe City</t>
  </si>
  <si>
    <t>Turno 8 Emerald Pastures Raceway (drag) - Emera ZL1</t>
  </si>
  <si>
    <t>Turno 9 Scassland Vigani HQ (drag) - Garda Drag Truck</t>
  </si>
  <si>
    <t>Turno 10 Berm Lake Circuit (drag) - Lord Hater</t>
  </si>
  <si>
    <t>Turno 11 Emerald Pastures Raceway (drag) - Predator Funny Car</t>
  </si>
  <si>
    <t>Turno 12 Scassland Vigani HQ (drag) - Sir Adeon FC2</t>
  </si>
  <si>
    <t>Turno 13 Berm Lake Circuit (drag) - The Dazzlinator</t>
  </si>
  <si>
    <t>Turno 14 Emerald Pastures Raceway (drag) - Vibe City</t>
  </si>
  <si>
    <t>Turno 15 Scassland Vigani HQ (drag) - Emera ZL1</t>
  </si>
  <si>
    <t>Turno 16 Berm Lake Circuit (drag) - Garda Drag Truck</t>
  </si>
  <si>
    <t>Turno 17 Emerald Pastures Raceway (drag) - Lord Hater</t>
  </si>
  <si>
    <t>Turno 18 Scassland Vigani HQ (drag) - Predator Funny Car</t>
  </si>
  <si>
    <t>Turno 19 Berm Lake Circuit (drag) - Sir Adeon FC2</t>
  </si>
  <si>
    <t>Turno 20 Emerald Pastures Raceway (drag) - The Dazzlinator</t>
  </si>
  <si>
    <t>Turno 21 Scassland Vigani HQ (drag) - Vibe City</t>
  </si>
  <si>
    <t>FASE PRELIMINARE*</t>
  </si>
  <si>
    <t>* Auto: The Dazzlinator</t>
  </si>
  <si>
    <t>CLASSIFICA FINALE</t>
  </si>
  <si>
    <t>Gare vinte*</t>
  </si>
  <si>
    <t>*A scopo puramente statistico</t>
  </si>
  <si>
    <t>Sfide vinte</t>
  </si>
  <si>
    <t>Sfide perse</t>
  </si>
  <si>
    <t>Sfide giocate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</si>
</sst>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mm:ss.00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Bookman Old Style"/>
      <family val="1"/>
    </font>
    <font>
      <b/>
      <sz val="11"/>
      <color theme="1"/>
      <name val="Bookman Old Style"/>
      <family val="1"/>
    </font>
    <font>
      <b/>
      <sz val="24"/>
      <color rgb="FFFF0000"/>
      <name val="Cooper Black"/>
      <family val="1"/>
    </font>
    <font>
      <b/>
      <sz val="14"/>
      <color rgb="FFFF0000"/>
      <name val="Century"/>
      <family val="1"/>
    </font>
    <font>
      <sz val="8"/>
      <name val="Calibri"/>
      <family val="2"/>
      <scheme val="minor"/>
    </font>
    <font>
      <sz val="11"/>
      <color rgb="FFFF0000"/>
      <name val="Bookman Old Style"/>
      <family val="1"/>
    </font>
    <font>
      <sz val="10"/>
      <color theme="1"/>
      <name val="Bookman Old Style"/>
      <family val="1"/>
    </font>
    <font>
      <b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43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dotted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/>
      <diagonal/>
    </border>
    <border>
      <left style="dotted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/>
      <diagonal/>
    </border>
    <border>
      <left style="dotted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51">
    <xf numFmtId="0" fontId="0" fillId="0" borderId="0" xfId="0"/>
    <xf numFmtId="0" fontId="1" fillId="0" borderId="0" xfId="0" applyFont="1" applyFill="1" applyBorder="1" applyAlignment="1">
      <alignment horizontal="center"/>
    </xf>
    <xf numFmtId="0" fontId="0" fillId="2" borderId="0" xfId="0" applyFill="1"/>
    <xf numFmtId="0" fontId="0" fillId="2" borderId="0" xfId="0" applyFill="1" applyBorder="1"/>
    <xf numFmtId="0" fontId="0" fillId="0" borderId="0" xfId="0" applyBorder="1"/>
    <xf numFmtId="0" fontId="1" fillId="0" borderId="2" xfId="0" applyFont="1" applyFill="1" applyBorder="1" applyAlignment="1">
      <alignment horizontal="center"/>
    </xf>
    <xf numFmtId="0" fontId="0" fillId="3" borderId="0" xfId="0" applyFill="1"/>
    <xf numFmtId="0" fontId="0" fillId="0" borderId="1" xfId="0" applyBorder="1"/>
    <xf numFmtId="0" fontId="1" fillId="0" borderId="4" xfId="0" applyFont="1" applyFill="1" applyBorder="1" applyAlignment="1">
      <alignment horizontal="center"/>
    </xf>
    <xf numFmtId="0" fontId="0" fillId="4" borderId="0" xfId="0" applyFill="1"/>
    <xf numFmtId="0" fontId="0" fillId="5" borderId="0" xfId="0" applyFill="1"/>
    <xf numFmtId="0" fontId="0" fillId="3" borderId="0" xfId="0" applyFill="1" applyBorder="1"/>
    <xf numFmtId="0" fontId="0" fillId="4" borderId="0" xfId="0" applyFill="1" applyBorder="1"/>
    <xf numFmtId="0" fontId="0" fillId="5" borderId="0" xfId="0" applyFill="1" applyBorder="1"/>
    <xf numFmtId="0" fontId="0" fillId="4" borderId="1" xfId="0" applyFill="1" applyBorder="1"/>
    <xf numFmtId="0" fontId="0" fillId="5" borderId="1" xfId="0" applyFill="1" applyBorder="1"/>
    <xf numFmtId="0" fontId="0" fillId="3" borderId="1" xfId="0" applyFill="1" applyBorder="1"/>
    <xf numFmtId="0" fontId="0" fillId="6" borderId="0" xfId="0" applyFill="1"/>
    <xf numFmtId="0" fontId="0" fillId="7" borderId="0" xfId="0" applyFill="1"/>
    <xf numFmtId="0" fontId="1" fillId="7" borderId="3" xfId="0" applyFont="1" applyFill="1" applyBorder="1" applyAlignment="1">
      <alignment horizontal="center"/>
    </xf>
    <xf numFmtId="0" fontId="0" fillId="0" borderId="1" xfId="0" applyFill="1" applyBorder="1"/>
    <xf numFmtId="0" fontId="0" fillId="0" borderId="0" xfId="0" applyFill="1" applyBorder="1"/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vertical="center"/>
    </xf>
    <xf numFmtId="0" fontId="1" fillId="7" borderId="7" xfId="0" applyFont="1" applyFill="1" applyBorder="1" applyAlignment="1">
      <alignment horizontal="center"/>
    </xf>
    <xf numFmtId="0" fontId="1" fillId="7" borderId="8" xfId="0" applyFont="1" applyFill="1" applyBorder="1" applyAlignment="1">
      <alignment horizontal="center"/>
    </xf>
    <xf numFmtId="0" fontId="2" fillId="0" borderId="9" xfId="0" applyFont="1" applyBorder="1" applyAlignment="1">
      <alignment vertical="center"/>
    </xf>
    <xf numFmtId="0" fontId="1" fillId="7" borderId="10" xfId="0" applyFont="1" applyFill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12" xfId="0" applyFill="1" applyBorder="1"/>
    <xf numFmtId="0" fontId="1" fillId="0" borderId="13" xfId="0" applyFont="1" applyBorder="1" applyAlignment="1">
      <alignment horizontal="center"/>
    </xf>
    <xf numFmtId="0" fontId="0" fillId="0" borderId="14" xfId="0" applyFill="1" applyBorder="1"/>
    <xf numFmtId="0" fontId="1" fillId="0" borderId="15" xfId="0" applyFont="1" applyBorder="1" applyAlignment="1">
      <alignment horizontal="center"/>
    </xf>
    <xf numFmtId="0" fontId="0" fillId="0" borderId="16" xfId="0" applyBorder="1"/>
    <xf numFmtId="0" fontId="0" fillId="0" borderId="16" xfId="0" applyFill="1" applyBorder="1"/>
    <xf numFmtId="0" fontId="0" fillId="0" borderId="17" xfId="0" applyFill="1" applyBorder="1"/>
    <xf numFmtId="0" fontId="2" fillId="0" borderId="18" xfId="0" applyFont="1" applyBorder="1" applyAlignment="1">
      <alignment vertical="center"/>
    </xf>
    <xf numFmtId="0" fontId="2" fillId="0" borderId="19" xfId="0" applyFont="1" applyBorder="1" applyAlignment="1">
      <alignment vertical="center"/>
    </xf>
    <xf numFmtId="0" fontId="1" fillId="6" borderId="20" xfId="0" applyFont="1" applyFill="1" applyBorder="1" applyAlignment="1">
      <alignment horizontal="center"/>
    </xf>
    <xf numFmtId="0" fontId="1" fillId="7" borderId="21" xfId="0" applyFont="1" applyFill="1" applyBorder="1" applyAlignment="1">
      <alignment horizontal="center"/>
    </xf>
    <xf numFmtId="0" fontId="1" fillId="6" borderId="21" xfId="0" applyFont="1" applyFill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/>
    </xf>
    <xf numFmtId="0" fontId="0" fillId="5" borderId="16" xfId="0" applyFill="1" applyBorder="1"/>
    <xf numFmtId="0" fontId="0" fillId="4" borderId="16" xfId="0" applyFill="1" applyBorder="1"/>
    <xf numFmtId="0" fontId="0" fillId="3" borderId="16" xfId="0" applyFill="1" applyBorder="1"/>
    <xf numFmtId="0" fontId="6" fillId="0" borderId="24" xfId="0" applyFont="1" applyFill="1" applyBorder="1" applyAlignment="1">
      <alignment horizontal="center"/>
    </xf>
    <xf numFmtId="0" fontId="2" fillId="0" borderId="25" xfId="0" applyFont="1" applyBorder="1" applyAlignment="1">
      <alignment horizontal="center"/>
    </xf>
    <xf numFmtId="0" fontId="0" fillId="8" borderId="0" xfId="0" applyFill="1" applyBorder="1"/>
    <xf numFmtId="0" fontId="0" fillId="8" borderId="1" xfId="0" applyFill="1" applyBorder="1"/>
    <xf numFmtId="0" fontId="0" fillId="8" borderId="17" xfId="0" applyFill="1" applyBorder="1"/>
    <xf numFmtId="164" fontId="0" fillId="0" borderId="0" xfId="0" applyNumberFormat="1" applyFill="1" applyBorder="1"/>
    <xf numFmtId="164" fontId="0" fillId="0" borderId="16" xfId="0" applyNumberFormat="1" applyFill="1" applyBorder="1"/>
    <xf numFmtId="164" fontId="0" fillId="0" borderId="14" xfId="0" applyNumberFormat="1" applyFill="1" applyBorder="1"/>
    <xf numFmtId="164" fontId="0" fillId="0" borderId="1" xfId="0" applyNumberFormat="1" applyFill="1" applyBorder="1"/>
    <xf numFmtId="164" fontId="0" fillId="0" borderId="12" xfId="0" applyNumberFormat="1" applyFill="1" applyBorder="1"/>
    <xf numFmtId="0" fontId="0" fillId="0" borderId="5" xfId="0" applyBorder="1"/>
    <xf numFmtId="0" fontId="0" fillId="0" borderId="9" xfId="0" applyFill="1" applyBorder="1"/>
    <xf numFmtId="0" fontId="0" fillId="0" borderId="28" xfId="0" applyFill="1" applyBorder="1"/>
    <xf numFmtId="164" fontId="0" fillId="0" borderId="26" xfId="0" applyNumberFormat="1" applyBorder="1"/>
    <xf numFmtId="164" fontId="0" fillId="0" borderId="27" xfId="0" applyNumberFormat="1" applyBorder="1"/>
    <xf numFmtId="0" fontId="0" fillId="0" borderId="29" xfId="0" applyBorder="1"/>
    <xf numFmtId="0" fontId="0" fillId="0" borderId="30" xfId="0" applyBorder="1"/>
    <xf numFmtId="0" fontId="2" fillId="0" borderId="2" xfId="0" applyFont="1" applyBorder="1" applyAlignment="1">
      <alignment vertical="center"/>
    </xf>
    <xf numFmtId="0" fontId="0" fillId="0" borderId="4" xfId="0" applyBorder="1"/>
    <xf numFmtId="0" fontId="0" fillId="0" borderId="2" xfId="0" applyBorder="1"/>
    <xf numFmtId="0" fontId="0" fillId="0" borderId="2" xfId="0" applyFill="1" applyBorder="1"/>
    <xf numFmtId="0" fontId="0" fillId="0" borderId="24" xfId="0" applyBorder="1"/>
    <xf numFmtId="0" fontId="0" fillId="0" borderId="19" xfId="0" applyBorder="1"/>
    <xf numFmtId="0" fontId="7" fillId="0" borderId="11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0" fillId="0" borderId="31" xfId="0" applyFill="1" applyBorder="1"/>
    <xf numFmtId="0" fontId="0" fillId="0" borderId="9" xfId="0" applyBorder="1"/>
    <xf numFmtId="0" fontId="1" fillId="7" borderId="32" xfId="0" applyFont="1" applyFill="1" applyBorder="1" applyAlignment="1">
      <alignment horizontal="center"/>
    </xf>
    <xf numFmtId="0" fontId="2" fillId="7" borderId="33" xfId="0" applyFont="1" applyFill="1" applyBorder="1" applyAlignment="1">
      <alignment horizontal="center"/>
    </xf>
    <xf numFmtId="165" fontId="0" fillId="0" borderId="0" xfId="0" applyNumberFormat="1"/>
    <xf numFmtId="0" fontId="0" fillId="0" borderId="34" xfId="0" applyBorder="1"/>
    <xf numFmtId="165" fontId="0" fillId="0" borderId="2" xfId="0" applyNumberFormat="1" applyBorder="1"/>
    <xf numFmtId="0" fontId="0" fillId="0" borderId="8" xfId="0" applyBorder="1"/>
    <xf numFmtId="165" fontId="0" fillId="0" borderId="0" xfId="0" applyNumberFormat="1" applyBorder="1"/>
    <xf numFmtId="165" fontId="0" fillId="0" borderId="23" xfId="0" applyNumberFormat="1" applyBorder="1"/>
    <xf numFmtId="0" fontId="0" fillId="0" borderId="35" xfId="0" applyFill="1" applyBorder="1"/>
    <xf numFmtId="165" fontId="0" fillId="0" borderId="24" xfId="0" applyNumberFormat="1" applyBorder="1"/>
    <xf numFmtId="165" fontId="0" fillId="0" borderId="16" xfId="0" applyNumberFormat="1" applyBorder="1"/>
    <xf numFmtId="0" fontId="0" fillId="0" borderId="35" xfId="0" applyBorder="1"/>
    <xf numFmtId="165" fontId="0" fillId="0" borderId="25" xfId="0" applyNumberFormat="1" applyBorder="1"/>
    <xf numFmtId="0" fontId="0" fillId="0" borderId="14" xfId="0" applyBorder="1"/>
    <xf numFmtId="0" fontId="0" fillId="0" borderId="30" xfId="0" applyFill="1" applyBorder="1"/>
    <xf numFmtId="0" fontId="0" fillId="0" borderId="31" xfId="0" applyBorder="1"/>
    <xf numFmtId="0" fontId="0" fillId="0" borderId="34" xfId="0" applyFill="1" applyBorder="1"/>
    <xf numFmtId="0" fontId="0" fillId="0" borderId="17" xfId="0" applyBorder="1"/>
    <xf numFmtId="165" fontId="0" fillId="0" borderId="17" xfId="0" applyNumberFormat="1" applyBorder="1"/>
    <xf numFmtId="0" fontId="8" fillId="0" borderId="0" xfId="0" applyFont="1"/>
    <xf numFmtId="0" fontId="7" fillId="0" borderId="37" xfId="0" applyFont="1" applyBorder="1" applyAlignment="1">
      <alignment horizontal="center"/>
    </xf>
    <xf numFmtId="0" fontId="0" fillId="0" borderId="38" xfId="0" applyBorder="1"/>
    <xf numFmtId="0" fontId="0" fillId="9" borderId="5" xfId="0" applyFill="1" applyBorder="1"/>
    <xf numFmtId="0" fontId="0" fillId="9" borderId="6" xfId="0" applyFill="1" applyBorder="1"/>
    <xf numFmtId="0" fontId="0" fillId="9" borderId="7" xfId="0" applyFill="1" applyBorder="1"/>
    <xf numFmtId="0" fontId="0" fillId="9" borderId="8" xfId="0" applyFill="1" applyBorder="1"/>
    <xf numFmtId="0" fontId="8" fillId="9" borderId="28" xfId="0" applyFont="1" applyFill="1" applyBorder="1"/>
    <xf numFmtId="0" fontId="8" fillId="9" borderId="24" xfId="0" applyFont="1" applyFill="1" applyBorder="1"/>
    <xf numFmtId="0" fontId="0" fillId="9" borderId="16" xfId="0" applyFill="1" applyBorder="1"/>
    <xf numFmtId="0" fontId="0" fillId="9" borderId="35" xfId="0" applyFill="1" applyBorder="1"/>
    <xf numFmtId="0" fontId="0" fillId="9" borderId="24" xfId="0" applyFill="1" applyBorder="1"/>
    <xf numFmtId="0" fontId="8" fillId="9" borderId="17" xfId="0" applyFont="1" applyFill="1" applyBorder="1" applyAlignment="1">
      <alignment horizontal="center"/>
    </xf>
    <xf numFmtId="0" fontId="8" fillId="9" borderId="5" xfId="0" applyFont="1" applyFill="1" applyBorder="1"/>
    <xf numFmtId="0" fontId="8" fillId="9" borderId="6" xfId="0" applyFont="1" applyFill="1" applyBorder="1"/>
    <xf numFmtId="0" fontId="8" fillId="9" borderId="39" xfId="0" applyFont="1" applyFill="1" applyBorder="1" applyAlignment="1">
      <alignment horizontal="center"/>
    </xf>
    <xf numFmtId="0" fontId="1" fillId="0" borderId="20" xfId="0" applyFont="1" applyFill="1" applyBorder="1" applyAlignment="1">
      <alignment horizontal="center"/>
    </xf>
    <xf numFmtId="0" fontId="1" fillId="0" borderId="21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10" borderId="1" xfId="0" applyFill="1" applyBorder="1"/>
    <xf numFmtId="0" fontId="0" fillId="11" borderId="1" xfId="0" applyFill="1" applyBorder="1"/>
    <xf numFmtId="0" fontId="0" fillId="10" borderId="0" xfId="0" applyFill="1" applyBorder="1"/>
    <xf numFmtId="0" fontId="0" fillId="11" borderId="0" xfId="0" applyFill="1" applyBorder="1"/>
    <xf numFmtId="0" fontId="0" fillId="12" borderId="0" xfId="0" applyFill="1" applyBorder="1"/>
    <xf numFmtId="0" fontId="0" fillId="12" borderId="16" xfId="0" applyFill="1" applyBorder="1"/>
    <xf numFmtId="0" fontId="0" fillId="11" borderId="16" xfId="0" applyFill="1" applyBorder="1"/>
    <xf numFmtId="0" fontId="0" fillId="11" borderId="0" xfId="0" applyFill="1"/>
    <xf numFmtId="0" fontId="0" fillId="12" borderId="0" xfId="0" applyFill="1"/>
    <xf numFmtId="0" fontId="0" fillId="10" borderId="0" xfId="0" applyFill="1"/>
    <xf numFmtId="0" fontId="9" fillId="0" borderId="0" xfId="0" applyFont="1"/>
    <xf numFmtId="0" fontId="2" fillId="0" borderId="33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1" fillId="0" borderId="32" xfId="0" applyFont="1" applyFill="1" applyBorder="1" applyAlignment="1">
      <alignment horizontal="center"/>
    </xf>
    <xf numFmtId="0" fontId="0" fillId="5" borderId="14" xfId="0" applyFill="1" applyBorder="1"/>
    <xf numFmtId="0" fontId="0" fillId="4" borderId="14" xfId="0" applyFill="1" applyBorder="1"/>
    <xf numFmtId="0" fontId="0" fillId="5" borderId="17" xfId="0" applyFill="1" applyBorder="1"/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0" fillId="7" borderId="21" xfId="0" applyFill="1" applyBorder="1" applyAlignment="1">
      <alignment horizontal="center"/>
    </xf>
    <xf numFmtId="0" fontId="8" fillId="9" borderId="36" xfId="0" applyFont="1" applyFill="1" applyBorder="1" applyAlignment="1">
      <alignment horizontal="center"/>
    </xf>
    <xf numFmtId="0" fontId="8" fillId="9" borderId="7" xfId="0" applyFont="1" applyFill="1" applyBorder="1" applyAlignment="1">
      <alignment horizontal="center"/>
    </xf>
    <xf numFmtId="0" fontId="8" fillId="9" borderId="6" xfId="0" applyFont="1" applyFill="1" applyBorder="1" applyAlignment="1">
      <alignment horizontal="center"/>
    </xf>
    <xf numFmtId="0" fontId="8" fillId="9" borderId="8" xfId="0" applyFont="1" applyFill="1" applyBorder="1" applyAlignment="1">
      <alignment horizontal="center"/>
    </xf>
    <xf numFmtId="0" fontId="8" fillId="9" borderId="17" xfId="0" applyFont="1" applyFill="1" applyBorder="1" applyAlignment="1">
      <alignment horizontal="center"/>
    </xf>
    <xf numFmtId="0" fontId="0" fillId="0" borderId="40" xfId="0" applyBorder="1"/>
    <xf numFmtId="0" fontId="0" fillId="0" borderId="41" xfId="0" applyBorder="1"/>
    <xf numFmtId="0" fontId="2" fillId="0" borderId="14" xfId="0" quotePrefix="1" applyNumberFormat="1" applyFont="1" applyBorder="1" applyAlignment="1">
      <alignment horizontal="center"/>
    </xf>
    <xf numFmtId="0" fontId="2" fillId="0" borderId="14" xfId="0" quotePrefix="1" applyFont="1" applyBorder="1" applyAlignment="1">
      <alignment horizontal="center"/>
    </xf>
    <xf numFmtId="0" fontId="2" fillId="0" borderId="17" xfId="0" quotePrefix="1" applyFont="1" applyBorder="1" applyAlignment="1">
      <alignment horizontal="center"/>
    </xf>
    <xf numFmtId="0" fontId="0" fillId="0" borderId="42" xfId="0" applyBorder="1"/>
    <xf numFmtId="0" fontId="1" fillId="0" borderId="0" xfId="0" applyFont="1" applyBorder="1" applyAlignment="1">
      <alignment horizontal="center"/>
    </xf>
    <xf numFmtId="0" fontId="2" fillId="0" borderId="0" xfId="0" quotePrefix="1" applyFont="1" applyBorder="1" applyAlignment="1">
      <alignment horizontal="center"/>
    </xf>
    <xf numFmtId="0" fontId="0" fillId="0" borderId="41" xfId="0" applyFill="1" applyBorder="1"/>
    <xf numFmtId="0" fontId="2" fillId="0" borderId="1" xfId="0" quotePrefix="1" applyNumberFormat="1" applyFont="1" applyBorder="1" applyAlignment="1">
      <alignment horizontal="center"/>
    </xf>
    <xf numFmtId="0" fontId="2" fillId="0" borderId="0" xfId="0" quotePrefix="1" applyNumberFormat="1" applyFont="1" applyBorder="1" applyAlignment="1">
      <alignment horizontal="center"/>
    </xf>
    <xf numFmtId="0" fontId="2" fillId="0" borderId="16" xfId="0" quotePrefix="1" applyNumberFormat="1" applyFont="1" applyBorder="1" applyAlignment="1">
      <alignment horizontal="center"/>
    </xf>
  </cellXfs>
  <cellStyles count="1">
    <cellStyle name="Normale" xfId="0" builtinId="0"/>
  </cellStyles>
  <dxfs count="5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S21"/>
  <sheetViews>
    <sheetView zoomScale="85" zoomScaleNormal="85" workbookViewId="0">
      <selection activeCell="S7" sqref="S7"/>
    </sheetView>
  </sheetViews>
  <sheetFormatPr defaultRowHeight="14.4" x14ac:dyDescent="0.3"/>
  <cols>
    <col min="1" max="1" width="3.77734375" customWidth="1"/>
    <col min="2" max="2" width="22.33203125" bestFit="1" customWidth="1"/>
    <col min="3" max="18" width="9.21875" customWidth="1"/>
    <col min="19" max="19" width="18.21875" customWidth="1"/>
  </cols>
  <sheetData>
    <row r="1" spans="1:19" x14ac:dyDescent="0.3">
      <c r="A1" s="131" t="s">
        <v>13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  <c r="Q1" s="131"/>
      <c r="R1" s="131"/>
      <c r="S1" s="131"/>
    </row>
    <row r="2" spans="1:19" x14ac:dyDescent="0.3">
      <c r="A2" s="131"/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  <c r="Q2" s="131"/>
      <c r="R2" s="131"/>
      <c r="S2" s="131"/>
    </row>
    <row r="3" spans="1:19" ht="15" customHeight="1" x14ac:dyDescent="0.3">
      <c r="A3" s="132" t="s">
        <v>41</v>
      </c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  <c r="Q3" s="132"/>
      <c r="R3" s="132"/>
      <c r="S3" s="132"/>
    </row>
    <row r="4" spans="1:19" ht="15" thickBot="1" x14ac:dyDescent="0.35">
      <c r="A4" s="2"/>
      <c r="B4" s="3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</row>
    <row r="5" spans="1:19" x14ac:dyDescent="0.3">
      <c r="A5" s="36"/>
      <c r="B5" s="37"/>
      <c r="C5" s="38" t="s">
        <v>14</v>
      </c>
      <c r="D5" s="39" t="s">
        <v>15</v>
      </c>
      <c r="E5" s="39" t="s">
        <v>16</v>
      </c>
      <c r="F5" s="40" t="s">
        <v>17</v>
      </c>
      <c r="G5" s="40" t="s">
        <v>18</v>
      </c>
      <c r="H5" s="40" t="s">
        <v>19</v>
      </c>
      <c r="I5" s="39" t="s">
        <v>20</v>
      </c>
      <c r="J5" s="39" t="s">
        <v>21</v>
      </c>
      <c r="K5" s="40" t="s">
        <v>22</v>
      </c>
      <c r="L5" s="39" t="s">
        <v>23</v>
      </c>
      <c r="M5" s="40" t="s">
        <v>24</v>
      </c>
      <c r="N5" s="39" t="s">
        <v>25</v>
      </c>
      <c r="O5" s="40" t="s">
        <v>26</v>
      </c>
      <c r="P5" s="40" t="s">
        <v>27</v>
      </c>
      <c r="Q5" s="39" t="s">
        <v>28</v>
      </c>
      <c r="R5" s="41" t="s">
        <v>33</v>
      </c>
      <c r="S5" s="42" t="s">
        <v>1</v>
      </c>
    </row>
    <row r="6" spans="1:19" x14ac:dyDescent="0.3">
      <c r="A6" s="28" t="s">
        <v>2</v>
      </c>
      <c r="B6" s="7" t="s">
        <v>29</v>
      </c>
      <c r="C6" s="14">
        <v>8</v>
      </c>
      <c r="D6" s="14">
        <v>2</v>
      </c>
      <c r="E6" s="14">
        <v>6</v>
      </c>
      <c r="F6" s="14">
        <v>1</v>
      </c>
      <c r="G6" s="14">
        <v>4</v>
      </c>
      <c r="H6" s="15">
        <v>2</v>
      </c>
      <c r="I6" s="15">
        <v>1</v>
      </c>
      <c r="J6" s="15">
        <v>1</v>
      </c>
      <c r="K6" s="15">
        <v>2</v>
      </c>
      <c r="L6" s="15">
        <v>1</v>
      </c>
      <c r="M6" s="16">
        <v>3</v>
      </c>
      <c r="N6" s="16">
        <v>1</v>
      </c>
      <c r="O6" s="16">
        <v>2</v>
      </c>
      <c r="P6" s="16">
        <v>2</v>
      </c>
      <c r="Q6" s="16">
        <v>1</v>
      </c>
      <c r="R6" s="8"/>
      <c r="S6" s="43">
        <f>(COUNTIF($C6:Q6,1)*25)+(COUNTIF($C6:Q6,2)*18)+(COUNTIF($C6:Q6,3)*15)+(COUNTIF($C6:Q6,4)*12)+(COUNTIF($C6:Q6,5)*10)+(COUNTIF($C6:Q6,6)*8+(COUNTIF($C6:Q6,7)*6)+(COUNTIF($C6:Q6,8)*4)+(COUNTIF($C6:Q6,9)*2)+(COUNTIF($C6:Q6,10)))+R6</f>
        <v>279</v>
      </c>
    </row>
    <row r="7" spans="1:19" x14ac:dyDescent="0.3">
      <c r="A7" s="30" t="s">
        <v>3</v>
      </c>
      <c r="B7" s="4" t="s">
        <v>30</v>
      </c>
      <c r="C7" s="13">
        <v>1</v>
      </c>
      <c r="D7" s="13">
        <v>1</v>
      </c>
      <c r="E7" s="13">
        <v>1</v>
      </c>
      <c r="F7" s="13">
        <v>4</v>
      </c>
      <c r="G7" s="13">
        <v>3</v>
      </c>
      <c r="H7" s="12">
        <v>4</v>
      </c>
      <c r="I7" s="12">
        <v>5</v>
      </c>
      <c r="J7" s="12">
        <v>3</v>
      </c>
      <c r="K7" s="12">
        <v>5</v>
      </c>
      <c r="L7" s="12">
        <v>5</v>
      </c>
      <c r="M7" s="11">
        <v>1</v>
      </c>
      <c r="N7" s="11">
        <v>2</v>
      </c>
      <c r="O7" s="11">
        <v>1</v>
      </c>
      <c r="P7" s="11">
        <v>1</v>
      </c>
      <c r="Q7" s="11">
        <v>2</v>
      </c>
      <c r="R7" s="5"/>
      <c r="S7" s="43">
        <f>(COUNTIF($C7:Q7,1)*25)+(COUNTIF($C7:Q7,2)*18)+(COUNTIF($C7:Q7,3)*15)+(COUNTIF($C7:Q7,4)*12)+(COUNTIF($C7:Q7,5)*10)+(COUNTIF($C7:Q7,6)*8+(COUNTIF($C7:Q7,7)*6)+(COUNTIF($C7:Q7,8)*4)+(COUNTIF($C7:Q7,9)*2)+(COUNTIF($C7:Q7,10)))+R7</f>
        <v>270</v>
      </c>
    </row>
    <row r="8" spans="1:19" x14ac:dyDescent="0.3">
      <c r="A8" s="30" t="s">
        <v>4</v>
      </c>
      <c r="B8" s="4" t="s">
        <v>31</v>
      </c>
      <c r="C8" s="12">
        <v>6</v>
      </c>
      <c r="D8" s="12">
        <v>7</v>
      </c>
      <c r="E8" s="11">
        <v>2</v>
      </c>
      <c r="F8" s="13">
        <v>2</v>
      </c>
      <c r="G8" s="13">
        <v>1</v>
      </c>
      <c r="H8" s="11">
        <v>1</v>
      </c>
      <c r="I8" s="11">
        <v>3</v>
      </c>
      <c r="J8" s="12">
        <v>4</v>
      </c>
      <c r="K8" s="13">
        <v>3</v>
      </c>
      <c r="L8" s="13">
        <v>2</v>
      </c>
      <c r="M8" s="11">
        <v>2</v>
      </c>
      <c r="N8" s="12">
        <v>5</v>
      </c>
      <c r="O8" s="13">
        <v>8</v>
      </c>
      <c r="P8" s="12">
        <v>8</v>
      </c>
      <c r="Q8" s="11">
        <v>3</v>
      </c>
      <c r="R8" s="5"/>
      <c r="S8" s="43">
        <f>(COUNTIF($C8:Q8,1)*25)+(COUNTIF($C8:Q8,2)*18)+(COUNTIF($C8:Q8,3)*15)+(COUNTIF($C8:Q8,4)*12)+(COUNTIF($C8:Q8,5)*10)+(COUNTIF($C8:Q8,6)*8+(COUNTIF($C8:Q8,7)*6)+(COUNTIF($C8:Q8,8)*4)+(COUNTIF($C8:Q8,9)*2)+(COUNTIF($C8:Q8,10)))+R8</f>
        <v>211</v>
      </c>
    </row>
    <row r="9" spans="1:19" x14ac:dyDescent="0.3">
      <c r="A9" s="30" t="s">
        <v>5</v>
      </c>
      <c r="B9" s="4" t="s">
        <v>10</v>
      </c>
      <c r="C9" s="13">
        <v>3</v>
      </c>
      <c r="D9" s="11">
        <v>3</v>
      </c>
      <c r="E9" s="11">
        <v>3</v>
      </c>
      <c r="F9" s="13">
        <v>3</v>
      </c>
      <c r="G9" s="13">
        <v>5</v>
      </c>
      <c r="H9" s="12">
        <v>5</v>
      </c>
      <c r="I9" s="12">
        <v>8</v>
      </c>
      <c r="J9" s="12">
        <v>7</v>
      </c>
      <c r="K9" s="11">
        <v>1</v>
      </c>
      <c r="L9" s="11">
        <v>4</v>
      </c>
      <c r="M9" s="12">
        <v>7</v>
      </c>
      <c r="N9" s="12">
        <v>7</v>
      </c>
      <c r="O9" s="11">
        <v>3</v>
      </c>
      <c r="P9" s="13">
        <v>5</v>
      </c>
      <c r="Q9" s="13">
        <v>4</v>
      </c>
      <c r="R9" s="5"/>
      <c r="S9" s="43">
        <f>(COUNTIF($C9:Q9,1)*25)+(COUNTIF($C9:Q9,2)*18)+(COUNTIF($C9:Q9,3)*15)+(COUNTIF($C9:Q9,4)*12)+(COUNTIF($C9:Q9,5)*10)+(COUNTIF($C9:Q9,6)*8+(COUNTIF($C9:Q9,7)*6)+(COUNTIF($C9:Q9,8)*4)+(COUNTIF($C9:Q9,9)*2)+(COUNTIF($C9:Q9,10)))+R9</f>
        <v>176</v>
      </c>
    </row>
    <row r="10" spans="1:19" x14ac:dyDescent="0.3">
      <c r="A10" s="30" t="s">
        <v>6</v>
      </c>
      <c r="B10" s="4" t="s">
        <v>12</v>
      </c>
      <c r="C10" s="11">
        <v>2</v>
      </c>
      <c r="D10" s="12">
        <v>5</v>
      </c>
      <c r="E10" s="12">
        <v>8</v>
      </c>
      <c r="F10" s="13">
        <v>7</v>
      </c>
      <c r="G10" s="13">
        <v>2</v>
      </c>
      <c r="H10" s="11">
        <v>7</v>
      </c>
      <c r="I10" s="13">
        <v>2</v>
      </c>
      <c r="J10" s="12">
        <v>6</v>
      </c>
      <c r="K10" s="13">
        <v>6</v>
      </c>
      <c r="L10" s="11">
        <v>8</v>
      </c>
      <c r="M10" s="11">
        <v>4</v>
      </c>
      <c r="N10" s="12">
        <v>6</v>
      </c>
      <c r="O10" s="13">
        <v>6</v>
      </c>
      <c r="P10" s="11">
        <v>3</v>
      </c>
      <c r="Q10" s="12">
        <v>6</v>
      </c>
      <c r="R10" s="5"/>
      <c r="S10" s="43">
        <f>(COUNTIF($C10:Q10,1)*25)+(COUNTIF($C10:Q10,2)*18)+(COUNTIF($C10:Q10,3)*15)+(COUNTIF($C10:Q10,4)*12)+(COUNTIF($C10:Q10,5)*10)+(COUNTIF($C10:Q10,6)*8+(COUNTIF($C10:Q10,7)*6)+(COUNTIF($C10:Q10,8)*4)+(COUNTIF($C10:Q10,9)*2)+(COUNTIF($C10:Q10,10)))+R10</f>
        <v>151</v>
      </c>
    </row>
    <row r="11" spans="1:19" x14ac:dyDescent="0.3">
      <c r="A11" s="30" t="s">
        <v>7</v>
      </c>
      <c r="B11" s="4" t="s">
        <v>32</v>
      </c>
      <c r="C11" s="12">
        <v>7</v>
      </c>
      <c r="D11" s="12">
        <v>4</v>
      </c>
      <c r="E11" s="12">
        <v>7</v>
      </c>
      <c r="F11" s="12">
        <v>5</v>
      </c>
      <c r="G11" s="12">
        <v>6</v>
      </c>
      <c r="H11" s="11">
        <v>3</v>
      </c>
      <c r="I11" s="11">
        <v>6</v>
      </c>
      <c r="J11" s="11">
        <v>2</v>
      </c>
      <c r="K11" s="11">
        <v>8</v>
      </c>
      <c r="L11" s="11">
        <v>3</v>
      </c>
      <c r="M11" s="13">
        <v>5</v>
      </c>
      <c r="N11" s="13">
        <v>3</v>
      </c>
      <c r="O11" s="13">
        <v>4</v>
      </c>
      <c r="P11" s="13">
        <v>7</v>
      </c>
      <c r="Q11" s="13">
        <v>8</v>
      </c>
      <c r="R11" s="5"/>
      <c r="S11" s="43">
        <f>(COUNTIF($C11:Q11,1)*25)+(COUNTIF($C11:Q11,2)*18)+(COUNTIF($C11:Q11,3)*15)+(COUNTIF($C11:Q11,4)*12)+(COUNTIF($C11:Q11,5)*10)+(COUNTIF($C11:Q11,6)*8+(COUNTIF($C11:Q11,7)*6)+(COUNTIF($C11:Q11,8)*4)+(COUNTIF($C11:Q11,9)*2)+(COUNTIF($C11:Q11,10)))+R11</f>
        <v>149</v>
      </c>
    </row>
    <row r="12" spans="1:19" x14ac:dyDescent="0.3">
      <c r="A12" s="30" t="s">
        <v>8</v>
      </c>
      <c r="B12" s="4" t="s">
        <v>0</v>
      </c>
      <c r="C12" s="11">
        <v>5</v>
      </c>
      <c r="D12" s="13">
        <v>8</v>
      </c>
      <c r="E12" s="11">
        <v>4</v>
      </c>
      <c r="F12" s="12">
        <v>8</v>
      </c>
      <c r="G12" s="12">
        <v>8</v>
      </c>
      <c r="H12" s="11">
        <v>8</v>
      </c>
      <c r="I12" s="12">
        <v>7</v>
      </c>
      <c r="J12" s="12">
        <v>8</v>
      </c>
      <c r="K12" s="13">
        <v>4</v>
      </c>
      <c r="L12" s="13">
        <v>6</v>
      </c>
      <c r="M12" s="11">
        <v>6</v>
      </c>
      <c r="N12" s="13">
        <v>8</v>
      </c>
      <c r="O12" s="13">
        <v>5</v>
      </c>
      <c r="P12" s="11">
        <v>8</v>
      </c>
      <c r="Q12" s="12">
        <v>7</v>
      </c>
      <c r="R12" s="5"/>
      <c r="S12" s="43">
        <f>(COUNTIF($C12:Q12,1)*25)+(COUNTIF($C12:Q12,2)*18)+(COUNTIF($C12:Q12,3)*15)+(COUNTIF($C12:Q12,4)*12)+(COUNTIF($C12:Q12,5)*10)+(COUNTIF($C12:Q12,6)*8+(COUNTIF($C12:Q12,7)*6)+(COUNTIF($C12:Q12,8)*4)+(COUNTIF($C12:Q12,9)*2)+(COUNTIF($C12:Q12,10)))+R12</f>
        <v>100</v>
      </c>
    </row>
    <row r="13" spans="1:19" ht="15" thickBot="1" x14ac:dyDescent="0.35">
      <c r="A13" s="32" t="s">
        <v>9</v>
      </c>
      <c r="B13" s="33" t="s">
        <v>11</v>
      </c>
      <c r="C13" s="44">
        <v>4</v>
      </c>
      <c r="D13" s="45">
        <v>6</v>
      </c>
      <c r="E13" s="44">
        <v>5</v>
      </c>
      <c r="F13" s="46">
        <v>6</v>
      </c>
      <c r="G13" s="46">
        <v>7</v>
      </c>
      <c r="H13" s="45">
        <v>6</v>
      </c>
      <c r="I13" s="45">
        <v>4</v>
      </c>
      <c r="J13" s="45">
        <v>5</v>
      </c>
      <c r="K13" s="46">
        <v>7</v>
      </c>
      <c r="L13" s="46">
        <v>7</v>
      </c>
      <c r="M13" s="45">
        <v>8</v>
      </c>
      <c r="N13" s="44">
        <v>4</v>
      </c>
      <c r="O13" s="44">
        <v>7</v>
      </c>
      <c r="P13" s="46">
        <v>4</v>
      </c>
      <c r="Q13" s="44">
        <v>5</v>
      </c>
      <c r="R13" s="47">
        <v>-50</v>
      </c>
      <c r="S13" s="48">
        <f>(COUNTIF($C13:Q13,1)*25)+(COUNTIF($C13:Q13,2)*18)+(COUNTIF($C13:Q13,3)*15)+(COUNTIF($C13:Q13,4)*12)+(COUNTIF($C13:Q13,5)*10)+(COUNTIF($C13:Q13,6)*8+(COUNTIF($C13:Q13,7)*6)+(COUNTIF($C13:Q13,8)*4)+(COUNTIF($C13:Q13,9)*2)+(COUNTIF($C13:Q13,10)))+R13</f>
        <v>80</v>
      </c>
    </row>
    <row r="15" spans="1:19" x14ac:dyDescent="0.3">
      <c r="A15" s="1" t="s">
        <v>34</v>
      </c>
      <c r="B15" t="s">
        <v>35</v>
      </c>
    </row>
    <row r="17" spans="2:2" x14ac:dyDescent="0.3">
      <c r="B17" s="9" t="s">
        <v>36</v>
      </c>
    </row>
    <row r="18" spans="2:2" x14ac:dyDescent="0.3">
      <c r="B18" s="10" t="s">
        <v>37</v>
      </c>
    </row>
    <row r="19" spans="2:2" x14ac:dyDescent="0.3">
      <c r="B19" s="6" t="s">
        <v>38</v>
      </c>
    </row>
    <row r="20" spans="2:2" x14ac:dyDescent="0.3">
      <c r="B20" s="17" t="s">
        <v>39</v>
      </c>
    </row>
    <row r="21" spans="2:2" x14ac:dyDescent="0.3">
      <c r="B21" s="18" t="s">
        <v>40</v>
      </c>
    </row>
  </sheetData>
  <sortState xmlns:xlrd2="http://schemas.microsoft.com/office/spreadsheetml/2017/richdata2" ref="B6:S13">
    <sortCondition descending="1" ref="S6:S13"/>
  </sortState>
  <mergeCells count="2">
    <mergeCell ref="A1:S2"/>
    <mergeCell ref="A3:S3"/>
  </mergeCells>
  <phoneticPr fontId="5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F1C35E-AF90-448F-9694-36B50544FBD8}">
  <dimension ref="A1:L24"/>
  <sheetViews>
    <sheetView zoomScale="90" zoomScaleNormal="90" workbookViewId="0">
      <selection activeCell="A16" sqref="A16:B24"/>
    </sheetView>
  </sheetViews>
  <sheetFormatPr defaultColWidth="22.44140625" defaultRowHeight="14.4" x14ac:dyDescent="0.3"/>
  <cols>
    <col min="1" max="1" width="3.109375" customWidth="1"/>
    <col min="2" max="2" width="17" customWidth="1"/>
  </cols>
  <sheetData>
    <row r="1" spans="1:12" x14ac:dyDescent="0.3">
      <c r="A1" s="131" t="s">
        <v>13</v>
      </c>
      <c r="B1" s="131"/>
      <c r="C1" s="131"/>
      <c r="D1" s="131"/>
      <c r="E1" s="131"/>
      <c r="F1" s="131"/>
      <c r="G1" s="131"/>
      <c r="H1" s="131"/>
      <c r="I1" s="131"/>
      <c r="J1" s="131"/>
    </row>
    <row r="2" spans="1:12" x14ac:dyDescent="0.3">
      <c r="A2" s="131"/>
      <c r="B2" s="131"/>
      <c r="C2" s="131"/>
      <c r="D2" s="131"/>
      <c r="E2" s="131"/>
      <c r="F2" s="131"/>
      <c r="G2" s="131"/>
      <c r="H2" s="131"/>
      <c r="I2" s="131"/>
      <c r="J2" s="131"/>
    </row>
    <row r="3" spans="1:12" ht="15" customHeight="1" x14ac:dyDescent="0.3">
      <c r="A3" s="132" t="s">
        <v>42</v>
      </c>
      <c r="B3" s="132"/>
      <c r="C3" s="132"/>
      <c r="D3" s="132"/>
      <c r="E3" s="132"/>
      <c r="F3" s="132"/>
      <c r="G3" s="132"/>
      <c r="H3" s="132"/>
      <c r="I3" s="132"/>
      <c r="J3" s="132"/>
    </row>
    <row r="4" spans="1:12" ht="15" thickBot="1" x14ac:dyDescent="0.35">
      <c r="A4" s="2"/>
      <c r="B4" s="3"/>
      <c r="C4" s="2"/>
      <c r="D4" s="2"/>
      <c r="E4" s="2"/>
      <c r="F4" s="2"/>
      <c r="G4" s="2"/>
      <c r="H4" s="2"/>
      <c r="I4" s="2"/>
      <c r="J4" s="2"/>
    </row>
    <row r="5" spans="1:12" x14ac:dyDescent="0.3">
      <c r="A5" s="22"/>
      <c r="B5" s="23"/>
      <c r="C5" s="24" t="s">
        <v>50</v>
      </c>
      <c r="D5" s="24" t="s">
        <v>51</v>
      </c>
      <c r="E5" s="24" t="s">
        <v>57</v>
      </c>
      <c r="F5" s="24" t="s">
        <v>52</v>
      </c>
      <c r="G5" s="24" t="s">
        <v>53</v>
      </c>
      <c r="H5" s="24" t="s">
        <v>54</v>
      </c>
      <c r="I5" s="24" t="s">
        <v>55</v>
      </c>
      <c r="J5" s="25" t="s">
        <v>56</v>
      </c>
    </row>
    <row r="6" spans="1:12" x14ac:dyDescent="0.3">
      <c r="A6" s="26"/>
      <c r="B6" s="64" t="s">
        <v>43</v>
      </c>
      <c r="C6" s="19" t="s">
        <v>44</v>
      </c>
      <c r="D6" s="19" t="s">
        <v>45</v>
      </c>
      <c r="E6" s="19" t="s">
        <v>0</v>
      </c>
      <c r="F6" s="19" t="s">
        <v>10</v>
      </c>
      <c r="G6" s="19" t="s">
        <v>46</v>
      </c>
      <c r="H6" s="19" t="s">
        <v>47</v>
      </c>
      <c r="I6" s="19" t="s">
        <v>48</v>
      </c>
      <c r="J6" s="27" t="s">
        <v>49</v>
      </c>
    </row>
    <row r="7" spans="1:12" x14ac:dyDescent="0.3">
      <c r="A7" s="28"/>
      <c r="B7" s="65" t="s">
        <v>29</v>
      </c>
      <c r="C7" s="20">
        <v>2</v>
      </c>
      <c r="D7" s="20">
        <v>5</v>
      </c>
      <c r="E7" s="20">
        <v>2</v>
      </c>
      <c r="F7" s="20">
        <v>3</v>
      </c>
      <c r="G7" s="20">
        <v>2</v>
      </c>
      <c r="H7" s="50">
        <v>7</v>
      </c>
      <c r="I7" s="20">
        <v>4</v>
      </c>
      <c r="J7" s="29">
        <v>1</v>
      </c>
    </row>
    <row r="8" spans="1:12" x14ac:dyDescent="0.3">
      <c r="A8" s="30"/>
      <c r="B8" s="66" t="s">
        <v>31</v>
      </c>
      <c r="C8" s="21">
        <v>7</v>
      </c>
      <c r="D8" s="21">
        <v>2</v>
      </c>
      <c r="E8" s="21">
        <v>8</v>
      </c>
      <c r="F8" s="21">
        <v>6</v>
      </c>
      <c r="G8" s="49">
        <v>3</v>
      </c>
      <c r="H8" s="21">
        <v>8</v>
      </c>
      <c r="I8" s="21">
        <v>2</v>
      </c>
      <c r="J8" s="31">
        <v>4</v>
      </c>
    </row>
    <row r="9" spans="1:12" x14ac:dyDescent="0.3">
      <c r="A9" s="30"/>
      <c r="B9" s="66" t="s">
        <v>10</v>
      </c>
      <c r="C9" s="21">
        <v>1</v>
      </c>
      <c r="D9" s="21">
        <v>1</v>
      </c>
      <c r="E9" s="21">
        <v>4</v>
      </c>
      <c r="F9" s="49">
        <v>2</v>
      </c>
      <c r="G9" s="21">
        <v>5</v>
      </c>
      <c r="H9" s="21">
        <v>1</v>
      </c>
      <c r="I9" s="21">
        <v>5</v>
      </c>
      <c r="J9" s="31">
        <v>5</v>
      </c>
    </row>
    <row r="10" spans="1:12" x14ac:dyDescent="0.3">
      <c r="A10" s="30"/>
      <c r="B10" s="66" t="s">
        <v>12</v>
      </c>
      <c r="C10" s="21">
        <v>8</v>
      </c>
      <c r="D10" s="21">
        <v>3</v>
      </c>
      <c r="E10" s="21">
        <v>6</v>
      </c>
      <c r="F10" s="21">
        <v>4</v>
      </c>
      <c r="G10" s="21">
        <v>6</v>
      </c>
      <c r="H10" s="21">
        <v>2</v>
      </c>
      <c r="I10" s="49">
        <v>6</v>
      </c>
      <c r="J10" s="31">
        <v>3</v>
      </c>
    </row>
    <row r="11" spans="1:12" x14ac:dyDescent="0.3">
      <c r="A11" s="30"/>
      <c r="B11" s="66" t="s">
        <v>32</v>
      </c>
      <c r="C11" s="49">
        <v>3</v>
      </c>
      <c r="D11" s="21">
        <v>4</v>
      </c>
      <c r="E11" s="21">
        <v>1</v>
      </c>
      <c r="F11" s="21">
        <v>1</v>
      </c>
      <c r="G11" s="21">
        <v>1</v>
      </c>
      <c r="H11" s="21">
        <v>3</v>
      </c>
      <c r="I11" s="21">
        <v>7</v>
      </c>
      <c r="J11" s="31">
        <v>8</v>
      </c>
    </row>
    <row r="12" spans="1:12" x14ac:dyDescent="0.3">
      <c r="A12" s="30"/>
      <c r="B12" s="66" t="s">
        <v>0</v>
      </c>
      <c r="C12" s="21">
        <v>4</v>
      </c>
      <c r="D12" s="21">
        <v>8</v>
      </c>
      <c r="E12" s="49">
        <v>7</v>
      </c>
      <c r="F12" s="21">
        <v>8</v>
      </c>
      <c r="G12" s="21">
        <v>4</v>
      </c>
      <c r="H12" s="21">
        <v>5</v>
      </c>
      <c r="I12" s="21">
        <v>1</v>
      </c>
      <c r="J12" s="31">
        <v>2</v>
      </c>
    </row>
    <row r="13" spans="1:12" x14ac:dyDescent="0.3">
      <c r="A13" s="30"/>
      <c r="B13" s="67" t="s">
        <v>45</v>
      </c>
      <c r="C13" s="21">
        <v>5</v>
      </c>
      <c r="D13" s="49">
        <v>7</v>
      </c>
      <c r="E13" s="21">
        <v>5</v>
      </c>
      <c r="F13" s="21">
        <v>5</v>
      </c>
      <c r="G13" s="21">
        <v>8</v>
      </c>
      <c r="H13" s="21">
        <v>6</v>
      </c>
      <c r="I13" s="21">
        <v>8</v>
      </c>
      <c r="J13" s="31">
        <v>7</v>
      </c>
    </row>
    <row r="14" spans="1:12" ht="15" thickBot="1" x14ac:dyDescent="0.35">
      <c r="A14" s="32"/>
      <c r="B14" s="68" t="s">
        <v>11</v>
      </c>
      <c r="C14" s="34">
        <v>6</v>
      </c>
      <c r="D14" s="34">
        <v>6</v>
      </c>
      <c r="E14" s="34">
        <v>3</v>
      </c>
      <c r="F14" s="34">
        <v>7</v>
      </c>
      <c r="G14" s="34">
        <v>7</v>
      </c>
      <c r="H14" s="34">
        <v>4</v>
      </c>
      <c r="I14" s="34">
        <v>3</v>
      </c>
      <c r="J14" s="51">
        <v>6</v>
      </c>
    </row>
    <row r="15" spans="1:12" ht="15" thickBot="1" x14ac:dyDescent="0.35"/>
    <row r="16" spans="1:12" x14ac:dyDescent="0.3">
      <c r="A16" s="57"/>
      <c r="B16" s="69"/>
      <c r="C16" s="133" t="s">
        <v>59</v>
      </c>
      <c r="D16" s="133"/>
      <c r="E16" s="133"/>
      <c r="F16" s="133"/>
      <c r="G16" s="133"/>
      <c r="H16" s="133"/>
      <c r="I16" s="133"/>
      <c r="J16" s="133"/>
      <c r="K16" s="75" t="s">
        <v>60</v>
      </c>
      <c r="L16" s="76" t="s">
        <v>58</v>
      </c>
    </row>
    <row r="17" spans="1:12" x14ac:dyDescent="0.3">
      <c r="A17" s="70" t="s">
        <v>2</v>
      </c>
      <c r="B17" s="62" t="s">
        <v>10</v>
      </c>
      <c r="C17" s="55">
        <f>100/95</f>
        <v>1.0526315789473684</v>
      </c>
      <c r="D17" s="55">
        <f>100/102</f>
        <v>0.98039215686274506</v>
      </c>
      <c r="E17" s="55">
        <f>100/102</f>
        <v>0.98039215686274506</v>
      </c>
      <c r="F17" s="20">
        <v>6</v>
      </c>
      <c r="G17" s="20">
        <v>0</v>
      </c>
      <c r="H17" s="55">
        <f>100/102</f>
        <v>0.98039215686274506</v>
      </c>
      <c r="I17" s="55">
        <f>100/93</f>
        <v>1.075268817204301</v>
      </c>
      <c r="J17" s="56">
        <f>100/95</f>
        <v>1.0526315789473684</v>
      </c>
      <c r="K17" s="58">
        <v>5</v>
      </c>
      <c r="L17" s="60">
        <f t="shared" ref="L17:L24" si="0">SUM(C17:K17)</f>
        <v>17.121708445687275</v>
      </c>
    </row>
    <row r="18" spans="1:12" x14ac:dyDescent="0.3">
      <c r="A18" s="71" t="s">
        <v>3</v>
      </c>
      <c r="B18" s="63" t="s">
        <v>31</v>
      </c>
      <c r="C18" s="21">
        <v>0</v>
      </c>
      <c r="D18" s="21">
        <f>100/100</f>
        <v>1</v>
      </c>
      <c r="E18" s="21">
        <v>0</v>
      </c>
      <c r="F18" s="21">
        <v>0</v>
      </c>
      <c r="G18" s="21">
        <v>5</v>
      </c>
      <c r="H18" s="21">
        <v>0</v>
      </c>
      <c r="I18" s="52">
        <f>100/101</f>
        <v>0.99009900990099009</v>
      </c>
      <c r="J18" s="54">
        <f>100/93</f>
        <v>1.075268817204301</v>
      </c>
      <c r="K18" s="58">
        <v>7</v>
      </c>
      <c r="L18" s="60">
        <f t="shared" si="0"/>
        <v>15.065367827105291</v>
      </c>
    </row>
    <row r="19" spans="1:12" x14ac:dyDescent="0.3">
      <c r="A19" s="71" t="s">
        <v>4</v>
      </c>
      <c r="B19" s="63" t="s">
        <v>29</v>
      </c>
      <c r="C19" s="52">
        <f>100/95</f>
        <v>1.0526315789473684</v>
      </c>
      <c r="D19" s="52">
        <f>100/95</f>
        <v>1.0526315789473684</v>
      </c>
      <c r="E19" s="52">
        <f>100/90</f>
        <v>1.1111111111111112</v>
      </c>
      <c r="F19" s="21">
        <v>0</v>
      </c>
      <c r="G19" s="52">
        <f>100/102</f>
        <v>0.98039215686274506</v>
      </c>
      <c r="H19" s="21">
        <v>1</v>
      </c>
      <c r="I19" s="52">
        <f>100/101</f>
        <v>0.99009900990099009</v>
      </c>
      <c r="J19" s="54">
        <f>100/98</f>
        <v>1.0204081632653061</v>
      </c>
      <c r="K19" s="74">
        <v>7</v>
      </c>
      <c r="L19" s="60">
        <f t="shared" si="0"/>
        <v>14.207273599034888</v>
      </c>
    </row>
    <row r="20" spans="1:12" x14ac:dyDescent="0.3">
      <c r="A20" s="71" t="s">
        <v>5</v>
      </c>
      <c r="B20" s="63" t="s">
        <v>11</v>
      </c>
      <c r="C20" s="21">
        <v>0</v>
      </c>
      <c r="D20" s="52">
        <f>100/93</f>
        <v>1.075268817204301</v>
      </c>
      <c r="E20" s="52">
        <f>100/94</f>
        <v>1.0638297872340425</v>
      </c>
      <c r="F20" s="21">
        <v>0</v>
      </c>
      <c r="G20" s="21">
        <v>0</v>
      </c>
      <c r="H20" s="52">
        <f>100/102</f>
        <v>0.98039215686274506</v>
      </c>
      <c r="I20" s="52">
        <f>100/99</f>
        <v>1.0101010101010102</v>
      </c>
      <c r="J20" s="31">
        <v>2</v>
      </c>
      <c r="K20" s="58">
        <v>7</v>
      </c>
      <c r="L20" s="60">
        <f t="shared" si="0"/>
        <v>13.129591771402099</v>
      </c>
    </row>
    <row r="21" spans="1:12" x14ac:dyDescent="0.3">
      <c r="A21" s="71" t="s">
        <v>6</v>
      </c>
      <c r="B21" s="63" t="s">
        <v>32</v>
      </c>
      <c r="C21" s="21">
        <v>5</v>
      </c>
      <c r="D21" s="52">
        <f>100/95</f>
        <v>1.0526315789473684</v>
      </c>
      <c r="E21" s="52">
        <f>100/95</f>
        <v>1.0526315789473684</v>
      </c>
      <c r="F21" s="52">
        <f>100/95</f>
        <v>1.0526315789473684</v>
      </c>
      <c r="G21" s="52">
        <f>100/95</f>
        <v>1.0526315789473684</v>
      </c>
      <c r="H21" s="52">
        <f>100/95</f>
        <v>1.0526315789473684</v>
      </c>
      <c r="I21" s="21">
        <v>0</v>
      </c>
      <c r="J21" s="31">
        <v>0</v>
      </c>
      <c r="K21" s="58">
        <v>2</v>
      </c>
      <c r="L21" s="60">
        <f t="shared" si="0"/>
        <v>12.263157894736841</v>
      </c>
    </row>
    <row r="22" spans="1:12" x14ac:dyDescent="0.3">
      <c r="A22" s="71" t="s">
        <v>7</v>
      </c>
      <c r="B22" s="63" t="s">
        <v>12</v>
      </c>
      <c r="C22" s="21">
        <v>0</v>
      </c>
      <c r="D22" s="52">
        <f>100/102</f>
        <v>0.98039215686274506</v>
      </c>
      <c r="E22" s="52">
        <f>100/99</f>
        <v>1.0101010101010102</v>
      </c>
      <c r="F22" s="21">
        <v>0</v>
      </c>
      <c r="G22" s="21">
        <v>0</v>
      </c>
      <c r="H22" s="52">
        <f>100/101</f>
        <v>0.99009900990099009</v>
      </c>
      <c r="I22" s="21">
        <v>2</v>
      </c>
      <c r="J22" s="54">
        <f>100/94</f>
        <v>1.0638297872340425</v>
      </c>
      <c r="K22" s="58">
        <v>6</v>
      </c>
      <c r="L22" s="60">
        <f t="shared" si="0"/>
        <v>12.044421964098788</v>
      </c>
    </row>
    <row r="23" spans="1:12" x14ac:dyDescent="0.3">
      <c r="A23" s="71" t="s">
        <v>8</v>
      </c>
      <c r="B23" s="63" t="s">
        <v>0</v>
      </c>
      <c r="C23" s="21">
        <v>0</v>
      </c>
      <c r="D23" s="21">
        <v>0</v>
      </c>
      <c r="E23" s="21">
        <v>1</v>
      </c>
      <c r="F23" s="21">
        <v>0</v>
      </c>
      <c r="G23" s="21">
        <v>0</v>
      </c>
      <c r="H23" s="52">
        <f>100/102</f>
        <v>0.98039215686274506</v>
      </c>
      <c r="I23" s="52">
        <f>100/101</f>
        <v>0.99009900990099009</v>
      </c>
      <c r="J23" s="54">
        <f>100/102</f>
        <v>0.98039215686274506</v>
      </c>
      <c r="K23" s="58">
        <v>7</v>
      </c>
      <c r="L23" s="60">
        <f t="shared" si="0"/>
        <v>10.950883323626481</v>
      </c>
    </row>
    <row r="24" spans="1:12" ht="15" thickBot="1" x14ac:dyDescent="0.35">
      <c r="A24" s="72" t="s">
        <v>9</v>
      </c>
      <c r="B24" s="73" t="s">
        <v>45</v>
      </c>
      <c r="C24" s="34">
        <v>0</v>
      </c>
      <c r="D24" s="34">
        <v>1</v>
      </c>
      <c r="E24" s="53">
        <f>100/102</f>
        <v>0.98039215686274506</v>
      </c>
      <c r="F24" s="34">
        <v>0</v>
      </c>
      <c r="G24" s="34">
        <v>0</v>
      </c>
      <c r="H24" s="53">
        <f>100/101</f>
        <v>0.99009900990099009</v>
      </c>
      <c r="I24" s="34">
        <v>0</v>
      </c>
      <c r="J24" s="35">
        <v>0</v>
      </c>
      <c r="K24" s="59">
        <v>7</v>
      </c>
      <c r="L24" s="61">
        <f t="shared" si="0"/>
        <v>9.9704911667637361</v>
      </c>
    </row>
  </sheetData>
  <sortState xmlns:xlrd2="http://schemas.microsoft.com/office/spreadsheetml/2017/richdata2" ref="B17:L24">
    <sortCondition descending="1" ref="L17:L24"/>
  </sortState>
  <mergeCells count="3">
    <mergeCell ref="A1:J2"/>
    <mergeCell ref="A3:J3"/>
    <mergeCell ref="C16:J1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0A2402-C0A5-4497-B744-F565C234C28F}">
  <dimension ref="A1:P60"/>
  <sheetViews>
    <sheetView zoomScale="90" zoomScaleNormal="90" workbookViewId="0">
      <selection activeCell="G55" sqref="G55"/>
    </sheetView>
  </sheetViews>
  <sheetFormatPr defaultColWidth="22.44140625" defaultRowHeight="14.4" x14ac:dyDescent="0.3"/>
  <cols>
    <col min="1" max="1" width="3.109375" customWidth="1"/>
    <col min="2" max="2" width="17" customWidth="1"/>
    <col min="3" max="4" width="12.77734375" customWidth="1"/>
    <col min="5" max="5" width="12.77734375" hidden="1" customWidth="1"/>
    <col min="6" max="7" width="12.77734375" customWidth="1"/>
    <col min="8" max="8" width="12.77734375" hidden="1" customWidth="1"/>
    <col min="9" max="10" width="12.77734375" customWidth="1"/>
    <col min="11" max="11" width="12.77734375" hidden="1" customWidth="1"/>
  </cols>
  <sheetData>
    <row r="1" spans="1:16" x14ac:dyDescent="0.3">
      <c r="A1" s="131" t="s">
        <v>13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P1" s="131"/>
    </row>
    <row r="2" spans="1:16" x14ac:dyDescent="0.3">
      <c r="A2" s="131"/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  <c r="M2" s="131"/>
      <c r="N2" s="131"/>
      <c r="O2" s="131"/>
      <c r="P2" s="131"/>
    </row>
    <row r="3" spans="1:16" ht="15" customHeight="1" x14ac:dyDescent="0.3">
      <c r="A3" s="132" t="s">
        <v>61</v>
      </c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  <c r="M3" s="132"/>
      <c r="N3" s="132"/>
      <c r="O3" s="132"/>
      <c r="P3" s="132"/>
    </row>
    <row r="4" spans="1:16" x14ac:dyDescent="0.3">
      <c r="A4" s="2"/>
      <c r="B4" s="3"/>
      <c r="C4" s="3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</row>
    <row r="6" spans="1:16" x14ac:dyDescent="0.3">
      <c r="C6" s="77"/>
    </row>
    <row r="7" spans="1:16" ht="15" thickBot="1" x14ac:dyDescent="0.35">
      <c r="A7" s="94" t="s">
        <v>104</v>
      </c>
      <c r="C7" s="77"/>
    </row>
    <row r="8" spans="1:16" x14ac:dyDescent="0.3">
      <c r="A8" s="97"/>
      <c r="B8" s="98"/>
      <c r="C8" s="134" t="s">
        <v>62</v>
      </c>
      <c r="D8" s="135"/>
      <c r="E8" s="99"/>
      <c r="F8" s="134" t="s">
        <v>63</v>
      </c>
      <c r="G8" s="136"/>
      <c r="H8" s="99"/>
      <c r="I8" s="134" t="s">
        <v>64</v>
      </c>
      <c r="J8" s="136"/>
      <c r="K8" s="99"/>
      <c r="L8" s="137" t="s">
        <v>1</v>
      </c>
      <c r="M8" s="100"/>
    </row>
    <row r="9" spans="1:16" ht="15" thickBot="1" x14ac:dyDescent="0.35">
      <c r="A9" s="101" t="s">
        <v>198</v>
      </c>
      <c r="B9" s="102" t="s">
        <v>197</v>
      </c>
      <c r="C9" s="103" t="s">
        <v>101</v>
      </c>
      <c r="D9" s="103" t="s">
        <v>102</v>
      </c>
      <c r="E9" s="103"/>
      <c r="F9" s="104" t="s">
        <v>101</v>
      </c>
      <c r="G9" s="105" t="s">
        <v>102</v>
      </c>
      <c r="H9" s="103"/>
      <c r="I9" s="104" t="s">
        <v>101</v>
      </c>
      <c r="J9" s="105" t="s">
        <v>102</v>
      </c>
      <c r="K9" s="103"/>
      <c r="L9" s="138"/>
      <c r="M9" s="106" t="s">
        <v>103</v>
      </c>
    </row>
    <row r="10" spans="1:16" x14ac:dyDescent="0.3">
      <c r="A10" s="71" t="s">
        <v>2</v>
      </c>
      <c r="B10" s="63" t="s">
        <v>30</v>
      </c>
      <c r="C10" s="78" t="s">
        <v>68</v>
      </c>
      <c r="D10" s="79" t="s">
        <v>65</v>
      </c>
      <c r="E10" s="81">
        <f t="shared" ref="E10:E15" si="0">C10-D10*3</f>
        <v>1.8888888888888926E-5</v>
      </c>
      <c r="F10" s="78" t="s">
        <v>69</v>
      </c>
      <c r="G10" s="66" t="s">
        <v>66</v>
      </c>
      <c r="H10" s="81">
        <f t="shared" ref="H10:H15" si="1">F10-G10*3</f>
        <v>2.8425925925925884E-5</v>
      </c>
      <c r="I10" s="78" t="s">
        <v>70</v>
      </c>
      <c r="J10" s="66" t="s">
        <v>67</v>
      </c>
      <c r="K10" s="81">
        <f t="shared" ref="K10:K15" si="2">I10-J10*3</f>
        <v>3.5023148148148175E-5</v>
      </c>
      <c r="L10" s="82">
        <f t="shared" ref="L10:L15" si="3">D10+G10+J10</f>
        <v>9.9030092592592594E-4</v>
      </c>
      <c r="M10" s="88">
        <v>10</v>
      </c>
    </row>
    <row r="11" spans="1:16" x14ac:dyDescent="0.3">
      <c r="A11" s="71" t="s">
        <v>3</v>
      </c>
      <c r="B11" s="63" t="s">
        <v>31</v>
      </c>
      <c r="C11" s="78" t="s">
        <v>73</v>
      </c>
      <c r="D11" s="79" t="s">
        <v>74</v>
      </c>
      <c r="E11" s="81">
        <f t="shared" si="0"/>
        <v>9.0289351851851815E-5</v>
      </c>
      <c r="F11" s="78" t="s">
        <v>81</v>
      </c>
      <c r="G11" s="66" t="s">
        <v>82</v>
      </c>
      <c r="H11" s="81">
        <f t="shared" si="1"/>
        <v>7.0821759259259189E-5</v>
      </c>
      <c r="I11" s="78" t="s">
        <v>91</v>
      </c>
      <c r="J11" s="66" t="s">
        <v>92</v>
      </c>
      <c r="K11" s="81">
        <f t="shared" si="2"/>
        <v>2.6666666666666592E-5</v>
      </c>
      <c r="L11" s="82">
        <f t="shared" si="3"/>
        <v>9.9181712962962982E-4</v>
      </c>
      <c r="M11" s="88">
        <v>6</v>
      </c>
    </row>
    <row r="12" spans="1:16" x14ac:dyDescent="0.3">
      <c r="A12" s="71" t="s">
        <v>4</v>
      </c>
      <c r="B12" s="63" t="s">
        <v>29</v>
      </c>
      <c r="C12" s="78" t="s">
        <v>71</v>
      </c>
      <c r="D12" s="79" t="s">
        <v>72</v>
      </c>
      <c r="E12" s="81">
        <f t="shared" si="0"/>
        <v>3.2615740740740608E-5</v>
      </c>
      <c r="F12" s="78" t="s">
        <v>83</v>
      </c>
      <c r="G12" s="66" t="s">
        <v>84</v>
      </c>
      <c r="H12" s="81">
        <f t="shared" si="1"/>
        <v>4.5995370370370504E-5</v>
      </c>
      <c r="I12" s="78" t="s">
        <v>93</v>
      </c>
      <c r="J12" s="66" t="s">
        <v>94</v>
      </c>
      <c r="K12" s="81">
        <f t="shared" si="2"/>
        <v>8.78356481481483E-5</v>
      </c>
      <c r="L12" s="82">
        <f t="shared" si="3"/>
        <v>9.9375000000000006E-4</v>
      </c>
      <c r="M12" s="88">
        <v>4</v>
      </c>
    </row>
    <row r="13" spans="1:16" x14ac:dyDescent="0.3">
      <c r="A13" s="71" t="s">
        <v>5</v>
      </c>
      <c r="B13" s="63" t="s">
        <v>11</v>
      </c>
      <c r="C13" s="78" t="s">
        <v>77</v>
      </c>
      <c r="D13" s="79" t="s">
        <v>78</v>
      </c>
      <c r="E13" s="81">
        <f t="shared" si="0"/>
        <v>7.3298611111111329E-5</v>
      </c>
      <c r="F13" s="78" t="s">
        <v>85</v>
      </c>
      <c r="G13" s="66" t="s">
        <v>86</v>
      </c>
      <c r="H13" s="81">
        <f t="shared" si="1"/>
        <v>5.9236111111110818E-5</v>
      </c>
      <c r="I13" s="78" t="s">
        <v>95</v>
      </c>
      <c r="J13" s="66" t="s">
        <v>96</v>
      </c>
      <c r="K13" s="81">
        <f t="shared" si="2"/>
        <v>5.435185185185187E-5</v>
      </c>
      <c r="L13" s="82">
        <f t="shared" si="3"/>
        <v>1.0771412037037036E-3</v>
      </c>
      <c r="M13" s="88">
        <v>3</v>
      </c>
    </row>
    <row r="14" spans="1:16" x14ac:dyDescent="0.3">
      <c r="A14" s="71" t="s">
        <v>6</v>
      </c>
      <c r="B14" s="63" t="s">
        <v>45</v>
      </c>
      <c r="C14" s="78" t="s">
        <v>75</v>
      </c>
      <c r="D14" s="79" t="s">
        <v>76</v>
      </c>
      <c r="E14" s="81">
        <f t="shared" si="0"/>
        <v>1.2055555555555561E-4</v>
      </c>
      <c r="F14" s="78" t="s">
        <v>87</v>
      </c>
      <c r="G14" s="66" t="s">
        <v>88</v>
      </c>
      <c r="H14" s="81">
        <f t="shared" si="1"/>
        <v>1.9603009259259248E-4</v>
      </c>
      <c r="I14" s="78" t="s">
        <v>97</v>
      </c>
      <c r="J14" s="66" t="s">
        <v>98</v>
      </c>
      <c r="K14" s="81">
        <f t="shared" si="2"/>
        <v>1.2517361111111106E-4</v>
      </c>
      <c r="L14" s="82">
        <f t="shared" si="3"/>
        <v>1.0892129629629628E-3</v>
      </c>
      <c r="M14" s="88">
        <v>2</v>
      </c>
    </row>
    <row r="15" spans="1:16" ht="15" thickBot="1" x14ac:dyDescent="0.35">
      <c r="A15" s="72" t="s">
        <v>7</v>
      </c>
      <c r="B15" s="73" t="s">
        <v>12</v>
      </c>
      <c r="C15" s="83" t="s">
        <v>79</v>
      </c>
      <c r="D15" s="84" t="s">
        <v>80</v>
      </c>
      <c r="E15" s="85">
        <f t="shared" si="0"/>
        <v>4.4062499999999831E-5</v>
      </c>
      <c r="F15" s="86" t="s">
        <v>89</v>
      </c>
      <c r="G15" s="68" t="s">
        <v>90</v>
      </c>
      <c r="H15" s="85">
        <f t="shared" si="1"/>
        <v>7.6851851851850086E-6</v>
      </c>
      <c r="I15" s="86" t="s">
        <v>99</v>
      </c>
      <c r="J15" s="68" t="s">
        <v>100</v>
      </c>
      <c r="K15" s="85">
        <f t="shared" si="2"/>
        <v>5.0821759259258919E-5</v>
      </c>
      <c r="L15" s="93">
        <f t="shared" si="3"/>
        <v>1.2074074074074075E-3</v>
      </c>
      <c r="M15" s="92">
        <v>1</v>
      </c>
    </row>
    <row r="16" spans="1:16" x14ac:dyDescent="0.3">
      <c r="L16" s="4"/>
    </row>
    <row r="17" spans="1:13" ht="15" thickBot="1" x14ac:dyDescent="0.35">
      <c r="A17" s="94" t="s">
        <v>105</v>
      </c>
      <c r="C17" s="77"/>
      <c r="K17" s="4"/>
    </row>
    <row r="18" spans="1:13" x14ac:dyDescent="0.3">
      <c r="A18" s="97"/>
      <c r="B18" s="98"/>
      <c r="C18" s="134" t="s">
        <v>106</v>
      </c>
      <c r="D18" s="135"/>
      <c r="E18" s="99"/>
      <c r="F18" s="134" t="s">
        <v>107</v>
      </c>
      <c r="G18" s="136"/>
      <c r="H18" s="99"/>
      <c r="I18" s="134"/>
      <c r="J18" s="136"/>
      <c r="K18" s="99"/>
      <c r="L18" s="137" t="s">
        <v>1</v>
      </c>
      <c r="M18" s="100"/>
    </row>
    <row r="19" spans="1:13" ht="15" thickBot="1" x14ac:dyDescent="0.35">
      <c r="A19" s="101" t="s">
        <v>198</v>
      </c>
      <c r="B19" s="102" t="s">
        <v>197</v>
      </c>
      <c r="C19" s="103" t="s">
        <v>101</v>
      </c>
      <c r="D19" s="103" t="s">
        <v>102</v>
      </c>
      <c r="E19" s="103"/>
      <c r="F19" s="104" t="s">
        <v>101</v>
      </c>
      <c r="G19" s="105" t="s">
        <v>102</v>
      </c>
      <c r="H19" s="103"/>
      <c r="I19" s="104"/>
      <c r="J19" s="105"/>
      <c r="K19" s="103"/>
      <c r="L19" s="138"/>
      <c r="M19" s="106" t="s">
        <v>103</v>
      </c>
    </row>
    <row r="20" spans="1:13" x14ac:dyDescent="0.3">
      <c r="A20" s="71" t="s">
        <v>2</v>
      </c>
      <c r="B20" s="63" t="s">
        <v>29</v>
      </c>
      <c r="C20" s="78" t="s">
        <v>112</v>
      </c>
      <c r="D20" s="79" t="s">
        <v>113</v>
      </c>
      <c r="E20" s="81">
        <f t="shared" ref="E20:E25" si="4">C20-D20</f>
        <v>4.9305555555553306E-6</v>
      </c>
      <c r="F20" s="78" t="s">
        <v>120</v>
      </c>
      <c r="G20" s="66" t="s">
        <v>121</v>
      </c>
      <c r="H20" s="81">
        <f t="shared" ref="H20:H25" si="5">F20-G20</f>
        <v>8.9398148148148344E-5</v>
      </c>
      <c r="I20" s="4"/>
      <c r="J20" s="4"/>
      <c r="K20" s="81"/>
      <c r="L20" s="82">
        <f t="shared" ref="L20:L25" si="6">D20+G20</f>
        <v>3.8608217592592592E-3</v>
      </c>
      <c r="M20" s="88">
        <v>10</v>
      </c>
    </row>
    <row r="21" spans="1:13" x14ac:dyDescent="0.3">
      <c r="A21" s="71" t="s">
        <v>3</v>
      </c>
      <c r="B21" s="63" t="s">
        <v>30</v>
      </c>
      <c r="C21" s="78" t="s">
        <v>108</v>
      </c>
      <c r="D21" s="79" t="s">
        <v>109</v>
      </c>
      <c r="E21" s="81">
        <f t="shared" si="4"/>
        <v>1.4956018518518487E-4</v>
      </c>
      <c r="F21" s="78" t="s">
        <v>124</v>
      </c>
      <c r="G21" s="66" t="s">
        <v>125</v>
      </c>
      <c r="H21" s="81">
        <f t="shared" si="5"/>
        <v>2.2445601851851858E-4</v>
      </c>
      <c r="I21" s="4"/>
      <c r="J21" s="4"/>
      <c r="K21" s="81"/>
      <c r="L21" s="82">
        <f t="shared" si="6"/>
        <v>3.9255787037037037E-3</v>
      </c>
      <c r="M21" s="88">
        <v>6</v>
      </c>
    </row>
    <row r="22" spans="1:13" x14ac:dyDescent="0.3">
      <c r="A22" s="71" t="s">
        <v>4</v>
      </c>
      <c r="B22" s="63" t="s">
        <v>31</v>
      </c>
      <c r="C22" s="78" t="s">
        <v>110</v>
      </c>
      <c r="D22" s="79" t="s">
        <v>111</v>
      </c>
      <c r="E22" s="81">
        <f t="shared" si="4"/>
        <v>9.7847222222222259E-5</v>
      </c>
      <c r="F22" s="78" t="s">
        <v>126</v>
      </c>
      <c r="G22" s="66" t="s">
        <v>127</v>
      </c>
      <c r="H22" s="81">
        <f t="shared" si="5"/>
        <v>3.0361111111111084E-4</v>
      </c>
      <c r="I22" s="4"/>
      <c r="J22" s="4"/>
      <c r="K22" s="81"/>
      <c r="L22" s="82">
        <f t="shared" si="6"/>
        <v>3.966238425925926E-3</v>
      </c>
      <c r="M22" s="88">
        <v>4</v>
      </c>
    </row>
    <row r="23" spans="1:13" x14ac:dyDescent="0.3">
      <c r="A23" s="71" t="s">
        <v>5</v>
      </c>
      <c r="B23" s="89" t="s">
        <v>12</v>
      </c>
      <c r="C23" s="91" t="s">
        <v>118</v>
      </c>
      <c r="D23" s="79" t="s">
        <v>119</v>
      </c>
      <c r="E23" s="81">
        <f t="shared" si="4"/>
        <v>2.6458333333333325E-4</v>
      </c>
      <c r="F23" s="78" t="s">
        <v>130</v>
      </c>
      <c r="G23" s="66" t="s">
        <v>131</v>
      </c>
      <c r="H23" s="81">
        <f t="shared" si="5"/>
        <v>4.0834490740740761E-4</v>
      </c>
      <c r="I23" s="4"/>
      <c r="J23" s="4"/>
      <c r="K23" s="81"/>
      <c r="L23" s="82">
        <f t="shared" si="6"/>
        <v>4.0813773148148146E-3</v>
      </c>
      <c r="M23" s="88">
        <v>3</v>
      </c>
    </row>
    <row r="24" spans="1:13" x14ac:dyDescent="0.3">
      <c r="A24" s="71" t="s">
        <v>6</v>
      </c>
      <c r="B24" s="63" t="s">
        <v>11</v>
      </c>
      <c r="C24" s="78" t="s">
        <v>114</v>
      </c>
      <c r="D24" s="79" t="s">
        <v>115</v>
      </c>
      <c r="E24" s="81">
        <f t="shared" si="4"/>
        <v>5.5428240740740438E-5</v>
      </c>
      <c r="F24" s="78" t="s">
        <v>128</v>
      </c>
      <c r="G24" s="66" t="s">
        <v>129</v>
      </c>
      <c r="H24" s="81">
        <f t="shared" si="5"/>
        <v>3.0130787037037018E-4</v>
      </c>
      <c r="I24" s="4"/>
      <c r="J24" s="4"/>
      <c r="K24" s="81"/>
      <c r="L24" s="82">
        <f t="shared" si="6"/>
        <v>4.0984722222222221E-3</v>
      </c>
      <c r="M24" s="88">
        <v>2</v>
      </c>
    </row>
    <row r="25" spans="1:13" ht="15" thickBot="1" x14ac:dyDescent="0.35">
      <c r="A25" s="72" t="s">
        <v>7</v>
      </c>
      <c r="B25" s="90" t="s">
        <v>45</v>
      </c>
      <c r="C25" s="86" t="s">
        <v>116</v>
      </c>
      <c r="D25" s="84" t="s">
        <v>117</v>
      </c>
      <c r="E25" s="85">
        <f t="shared" si="4"/>
        <v>4.6296296296291679E-6</v>
      </c>
      <c r="F25" s="86" t="s">
        <v>122</v>
      </c>
      <c r="G25" s="68" t="s">
        <v>123</v>
      </c>
      <c r="H25" s="85">
        <f t="shared" si="5"/>
        <v>4.803240740740549E-6</v>
      </c>
      <c r="I25" s="33"/>
      <c r="J25" s="33"/>
      <c r="K25" s="85"/>
      <c r="L25" s="87">
        <f t="shared" si="6"/>
        <v>4.2178009259259261E-3</v>
      </c>
      <c r="M25" s="92">
        <v>1</v>
      </c>
    </row>
    <row r="26" spans="1:13" ht="15" thickBot="1" x14ac:dyDescent="0.35">
      <c r="K26" s="4"/>
    </row>
    <row r="27" spans="1:13" x14ac:dyDescent="0.3">
      <c r="A27" s="97"/>
      <c r="B27" s="98"/>
      <c r="C27" s="134" t="s">
        <v>132</v>
      </c>
      <c r="D27" s="135"/>
      <c r="E27" s="99"/>
      <c r="F27" s="134" t="s">
        <v>133</v>
      </c>
      <c r="G27" s="136"/>
      <c r="H27" s="99"/>
      <c r="I27" s="134"/>
      <c r="J27" s="136"/>
      <c r="K27" s="99"/>
      <c r="L27" s="137" t="s">
        <v>1</v>
      </c>
      <c r="M27" s="100"/>
    </row>
    <row r="28" spans="1:13" ht="15" thickBot="1" x14ac:dyDescent="0.35">
      <c r="A28" s="101" t="s">
        <v>198</v>
      </c>
      <c r="B28" s="102" t="s">
        <v>197</v>
      </c>
      <c r="C28" s="103" t="s">
        <v>101</v>
      </c>
      <c r="D28" s="103" t="s">
        <v>102</v>
      </c>
      <c r="E28" s="103"/>
      <c r="F28" s="104" t="s">
        <v>101</v>
      </c>
      <c r="G28" s="105" t="s">
        <v>102</v>
      </c>
      <c r="H28" s="103"/>
      <c r="I28" s="104"/>
      <c r="J28" s="105"/>
      <c r="K28" s="103"/>
      <c r="L28" s="138"/>
      <c r="M28" s="106" t="s">
        <v>103</v>
      </c>
    </row>
    <row r="29" spans="1:13" x14ac:dyDescent="0.3">
      <c r="A29" s="71" t="s">
        <v>2</v>
      </c>
      <c r="B29" s="63" t="s">
        <v>31</v>
      </c>
      <c r="C29" s="78" t="s">
        <v>138</v>
      </c>
      <c r="D29" s="79" t="s">
        <v>139</v>
      </c>
      <c r="E29" s="81">
        <f t="shared" ref="E29:E34" si="7">C29-D29</f>
        <v>2.2569444444447018E-6</v>
      </c>
      <c r="F29" s="78" t="s">
        <v>150</v>
      </c>
      <c r="G29" s="66" t="s">
        <v>151</v>
      </c>
      <c r="H29" s="81">
        <f t="shared" ref="H29:H34" si="8">F29-G29</f>
        <v>7.7546296296296261E-5</v>
      </c>
      <c r="I29" s="4"/>
      <c r="J29" s="4"/>
      <c r="K29" s="4"/>
      <c r="L29" s="82">
        <f t="shared" ref="L29:L34" si="9">D29+G29</f>
        <v>3.8522106481481484E-3</v>
      </c>
      <c r="M29" s="88">
        <v>10</v>
      </c>
    </row>
    <row r="30" spans="1:13" x14ac:dyDescent="0.3">
      <c r="A30" s="71" t="s">
        <v>3</v>
      </c>
      <c r="B30" s="63" t="s">
        <v>29</v>
      </c>
      <c r="C30" s="78" t="s">
        <v>134</v>
      </c>
      <c r="D30" s="79" t="s">
        <v>135</v>
      </c>
      <c r="E30" s="81">
        <f t="shared" si="7"/>
        <v>5.69247685185185E-4</v>
      </c>
      <c r="F30" s="78" t="s">
        <v>146</v>
      </c>
      <c r="G30" s="66" t="s">
        <v>147</v>
      </c>
      <c r="H30" s="81">
        <f t="shared" si="8"/>
        <v>6.0393518518518522E-4</v>
      </c>
      <c r="I30" s="4"/>
      <c r="J30" s="4"/>
      <c r="K30" s="4"/>
      <c r="L30" s="82">
        <f t="shared" si="9"/>
        <v>3.8739120370370377E-3</v>
      </c>
      <c r="M30" s="88">
        <v>6</v>
      </c>
    </row>
    <row r="31" spans="1:13" x14ac:dyDescent="0.3">
      <c r="A31" s="71" t="s">
        <v>4</v>
      </c>
      <c r="B31" s="63" t="s">
        <v>30</v>
      </c>
      <c r="C31" s="78" t="s">
        <v>136</v>
      </c>
      <c r="D31" s="79" t="s">
        <v>137</v>
      </c>
      <c r="E31" s="81">
        <f t="shared" si="7"/>
        <v>1.9623842592592609E-4</v>
      </c>
      <c r="F31" s="78" t="s">
        <v>148</v>
      </c>
      <c r="G31" s="66" t="s">
        <v>149</v>
      </c>
      <c r="H31" s="81">
        <f t="shared" si="8"/>
        <v>1.6395833333333323E-4</v>
      </c>
      <c r="I31" s="4"/>
      <c r="J31" s="4"/>
      <c r="K31" s="4"/>
      <c r="L31" s="82">
        <f t="shared" si="9"/>
        <v>3.886574074074074E-3</v>
      </c>
      <c r="M31" s="88">
        <v>4</v>
      </c>
    </row>
    <row r="32" spans="1:13" x14ac:dyDescent="0.3">
      <c r="A32" s="71" t="s">
        <v>5</v>
      </c>
      <c r="B32" s="63" t="s">
        <v>45</v>
      </c>
      <c r="C32" s="78" t="s">
        <v>144</v>
      </c>
      <c r="D32" s="79" t="s">
        <v>145</v>
      </c>
      <c r="E32" s="81">
        <f t="shared" si="7"/>
        <v>1.2807870370370403E-4</v>
      </c>
      <c r="F32" s="78" t="s">
        <v>156</v>
      </c>
      <c r="G32" s="66" t="s">
        <v>157</v>
      </c>
      <c r="H32" s="81">
        <f t="shared" si="8"/>
        <v>3.2719907407407524E-5</v>
      </c>
      <c r="I32" s="4"/>
      <c r="J32" s="4"/>
      <c r="K32" s="4"/>
      <c r="L32" s="82">
        <f t="shared" si="9"/>
        <v>4.0048726851851851E-3</v>
      </c>
      <c r="M32" s="88">
        <v>3</v>
      </c>
    </row>
    <row r="33" spans="1:13" x14ac:dyDescent="0.3">
      <c r="A33" s="71" t="s">
        <v>6</v>
      </c>
      <c r="B33" s="63" t="s">
        <v>11</v>
      </c>
      <c r="C33" s="78" t="s">
        <v>142</v>
      </c>
      <c r="D33" s="79" t="s">
        <v>143</v>
      </c>
      <c r="E33" s="81">
        <f t="shared" si="7"/>
        <v>8.5543981481481148E-5</v>
      </c>
      <c r="F33" s="78" t="s">
        <v>154</v>
      </c>
      <c r="G33" s="66" t="s">
        <v>155</v>
      </c>
      <c r="H33" s="81">
        <f t="shared" si="8"/>
        <v>5.5208333333330722E-6</v>
      </c>
      <c r="I33" s="4"/>
      <c r="J33" s="4"/>
      <c r="K33" s="4"/>
      <c r="L33" s="82">
        <f t="shared" si="9"/>
        <v>4.2117939814814813E-3</v>
      </c>
      <c r="M33" s="88">
        <v>2</v>
      </c>
    </row>
    <row r="34" spans="1:13" ht="15" thickBot="1" x14ac:dyDescent="0.35">
      <c r="A34" s="72" t="s">
        <v>7</v>
      </c>
      <c r="B34" s="73" t="s">
        <v>12</v>
      </c>
      <c r="C34" s="83" t="s">
        <v>140</v>
      </c>
      <c r="D34" s="84" t="s">
        <v>141</v>
      </c>
      <c r="E34" s="85">
        <f t="shared" si="7"/>
        <v>4.2509259259259236E-4</v>
      </c>
      <c r="F34" s="86" t="s">
        <v>152</v>
      </c>
      <c r="G34" s="68" t="s">
        <v>153</v>
      </c>
      <c r="H34" s="85">
        <f t="shared" si="8"/>
        <v>2.2054398148148129E-4</v>
      </c>
      <c r="I34" s="33"/>
      <c r="J34" s="33"/>
      <c r="K34" s="33"/>
      <c r="L34" s="87">
        <f t="shared" si="9"/>
        <v>4.5846296296296295E-3</v>
      </c>
      <c r="M34" s="92">
        <v>1</v>
      </c>
    </row>
    <row r="35" spans="1:13" ht="15" thickBot="1" x14ac:dyDescent="0.35"/>
    <row r="36" spans="1:13" x14ac:dyDescent="0.3">
      <c r="A36" s="97"/>
      <c r="B36" s="98"/>
      <c r="C36" s="134" t="s">
        <v>158</v>
      </c>
      <c r="D36" s="135"/>
      <c r="E36" s="99"/>
      <c r="F36" s="134" t="s">
        <v>159</v>
      </c>
      <c r="G36" s="136"/>
      <c r="H36" s="99"/>
      <c r="I36" s="134"/>
      <c r="J36" s="136"/>
      <c r="K36" s="99"/>
      <c r="L36" s="137" t="s">
        <v>1</v>
      </c>
      <c r="M36" s="100"/>
    </row>
    <row r="37" spans="1:13" ht="15" thickBot="1" x14ac:dyDescent="0.35">
      <c r="A37" s="101" t="s">
        <v>198</v>
      </c>
      <c r="B37" s="102" t="s">
        <v>197</v>
      </c>
      <c r="C37" s="103" t="s">
        <v>101</v>
      </c>
      <c r="D37" s="103" t="s">
        <v>102</v>
      </c>
      <c r="E37" s="103"/>
      <c r="F37" s="104" t="s">
        <v>101</v>
      </c>
      <c r="G37" s="105" t="s">
        <v>102</v>
      </c>
      <c r="H37" s="103"/>
      <c r="I37" s="104"/>
      <c r="J37" s="105"/>
      <c r="K37" s="103"/>
      <c r="L37" s="138"/>
      <c r="M37" s="106" t="s">
        <v>103</v>
      </c>
    </row>
    <row r="38" spans="1:13" x14ac:dyDescent="0.3">
      <c r="A38" s="71" t="s">
        <v>2</v>
      </c>
      <c r="B38" s="63" t="s">
        <v>29</v>
      </c>
      <c r="C38" s="78" t="s">
        <v>160</v>
      </c>
      <c r="D38" s="79" t="s">
        <v>161</v>
      </c>
      <c r="E38" s="81">
        <f t="shared" ref="E38:E43" si="10">C38-D38</f>
        <v>8.7962962962975441E-7</v>
      </c>
      <c r="F38" s="78" t="s">
        <v>178</v>
      </c>
      <c r="G38" s="66" t="s">
        <v>179</v>
      </c>
      <c r="H38" s="81">
        <f t="shared" ref="H38:H43" si="11">F38-G38</f>
        <v>2.1761574074074044E-4</v>
      </c>
      <c r="I38" s="4"/>
      <c r="J38" s="4"/>
      <c r="K38" s="4"/>
      <c r="L38" s="82">
        <f t="shared" ref="L38:L43" si="12">D38+G38</f>
        <v>2.2649421296296298E-3</v>
      </c>
      <c r="M38" s="88">
        <v>10</v>
      </c>
    </row>
    <row r="39" spans="1:13" x14ac:dyDescent="0.3">
      <c r="A39" s="71" t="s">
        <v>3</v>
      </c>
      <c r="B39" s="63" t="s">
        <v>30</v>
      </c>
      <c r="C39" s="78" t="s">
        <v>164</v>
      </c>
      <c r="D39" s="79" t="s">
        <v>165</v>
      </c>
      <c r="E39" s="81">
        <f t="shared" si="10"/>
        <v>1.6760416666666681E-4</v>
      </c>
      <c r="F39" s="78" t="s">
        <v>180</v>
      </c>
      <c r="G39" s="66" t="s">
        <v>181</v>
      </c>
      <c r="H39" s="81">
        <f t="shared" si="11"/>
        <v>3.6108796296296323E-4</v>
      </c>
      <c r="I39" s="4"/>
      <c r="J39" s="4"/>
      <c r="K39" s="4"/>
      <c r="L39" s="82">
        <f t="shared" si="12"/>
        <v>2.3188310185185187E-3</v>
      </c>
      <c r="M39" s="88">
        <v>6</v>
      </c>
    </row>
    <row r="40" spans="1:13" x14ac:dyDescent="0.3">
      <c r="A40" s="71" t="s">
        <v>4</v>
      </c>
      <c r="B40" s="63" t="s">
        <v>31</v>
      </c>
      <c r="C40" s="78" t="s">
        <v>162</v>
      </c>
      <c r="D40" s="79" t="s">
        <v>163</v>
      </c>
      <c r="E40" s="81">
        <f t="shared" si="10"/>
        <v>5.552083333333342E-5</v>
      </c>
      <c r="F40" s="78" t="s">
        <v>172</v>
      </c>
      <c r="G40" s="66" t="s">
        <v>173</v>
      </c>
      <c r="H40" s="81">
        <f t="shared" si="11"/>
        <v>1.6550925925928103E-6</v>
      </c>
      <c r="I40" s="4"/>
      <c r="J40" s="4"/>
      <c r="K40" s="4"/>
      <c r="L40" s="82">
        <f t="shared" si="12"/>
        <v>2.3229976851851849E-3</v>
      </c>
      <c r="M40" s="88">
        <v>4</v>
      </c>
    </row>
    <row r="41" spans="1:13" x14ac:dyDescent="0.3">
      <c r="A41" s="71" t="s">
        <v>5</v>
      </c>
      <c r="B41" s="63" t="s">
        <v>45</v>
      </c>
      <c r="C41" s="78" t="s">
        <v>166</v>
      </c>
      <c r="D41" s="79" t="s">
        <v>167</v>
      </c>
      <c r="E41" s="81">
        <f t="shared" si="10"/>
        <v>2.5180555555555525E-4</v>
      </c>
      <c r="F41" s="78" t="s">
        <v>174</v>
      </c>
      <c r="G41" s="66" t="s">
        <v>175</v>
      </c>
      <c r="H41" s="81">
        <f t="shared" si="11"/>
        <v>1.4699074074070624E-6</v>
      </c>
      <c r="I41" s="4"/>
      <c r="J41" s="4"/>
      <c r="K41" s="4"/>
      <c r="L41" s="82">
        <f t="shared" si="12"/>
        <v>2.4584606481481484E-3</v>
      </c>
      <c r="M41" s="88">
        <v>3</v>
      </c>
    </row>
    <row r="42" spans="1:13" x14ac:dyDescent="0.3">
      <c r="A42" s="71" t="s">
        <v>6</v>
      </c>
      <c r="B42" s="89" t="s">
        <v>12</v>
      </c>
      <c r="C42" s="91" t="s">
        <v>170</v>
      </c>
      <c r="D42" s="79" t="s">
        <v>171</v>
      </c>
      <c r="E42" s="81">
        <f t="shared" si="10"/>
        <v>3.1756944444444432E-4</v>
      </c>
      <c r="F42" s="78" t="s">
        <v>182</v>
      </c>
      <c r="G42" s="66" t="s">
        <v>183</v>
      </c>
      <c r="H42" s="81">
        <f t="shared" si="11"/>
        <v>4.2831018518518522E-4</v>
      </c>
      <c r="I42" s="4"/>
      <c r="J42" s="4"/>
      <c r="K42" s="4"/>
      <c r="L42" s="82">
        <f t="shared" si="12"/>
        <v>2.5815972222222221E-3</v>
      </c>
      <c r="M42" s="88">
        <v>2</v>
      </c>
    </row>
    <row r="43" spans="1:13" ht="15" thickBot="1" x14ac:dyDescent="0.35">
      <c r="A43" s="72" t="s">
        <v>7</v>
      </c>
      <c r="B43" s="90" t="s">
        <v>11</v>
      </c>
      <c r="C43" s="86" t="s">
        <v>168</v>
      </c>
      <c r="D43" s="84" t="s">
        <v>169</v>
      </c>
      <c r="E43" s="85">
        <f t="shared" si="10"/>
        <v>1.0381944444444414E-4</v>
      </c>
      <c r="F43" s="86" t="s">
        <v>176</v>
      </c>
      <c r="G43" s="68" t="s">
        <v>177</v>
      </c>
      <c r="H43" s="85">
        <f t="shared" si="11"/>
        <v>4.6064814814813018E-6</v>
      </c>
      <c r="I43" s="33"/>
      <c r="J43" s="33"/>
      <c r="K43" s="33"/>
      <c r="L43" s="87">
        <f t="shared" si="12"/>
        <v>2.6287037037037038E-3</v>
      </c>
      <c r="M43" s="92">
        <v>1</v>
      </c>
    </row>
    <row r="44" spans="1:13" ht="15" thickBot="1" x14ac:dyDescent="0.35"/>
    <row r="45" spans="1:13" x14ac:dyDescent="0.3">
      <c r="A45" s="97"/>
      <c r="B45" s="98"/>
      <c r="C45" s="134" t="s">
        <v>184</v>
      </c>
      <c r="D45" s="135"/>
      <c r="E45" s="99"/>
      <c r="F45" s="134"/>
      <c r="G45" s="136"/>
      <c r="H45" s="99"/>
      <c r="I45" s="134"/>
      <c r="J45" s="136"/>
      <c r="K45" s="99"/>
      <c r="L45" s="137" t="s">
        <v>1</v>
      </c>
      <c r="M45" s="100"/>
    </row>
    <row r="46" spans="1:13" ht="15" thickBot="1" x14ac:dyDescent="0.35">
      <c r="A46" s="101" t="s">
        <v>198</v>
      </c>
      <c r="B46" s="102" t="s">
        <v>197</v>
      </c>
      <c r="C46" s="103" t="s">
        <v>101</v>
      </c>
      <c r="D46" s="103" t="s">
        <v>102</v>
      </c>
      <c r="E46" s="103"/>
      <c r="F46" s="104"/>
      <c r="G46" s="105"/>
      <c r="H46" s="103"/>
      <c r="I46" s="104"/>
      <c r="J46" s="105"/>
      <c r="K46" s="103"/>
      <c r="L46" s="138"/>
      <c r="M46" s="106" t="s">
        <v>103</v>
      </c>
    </row>
    <row r="47" spans="1:13" x14ac:dyDescent="0.3">
      <c r="A47" s="71" t="s">
        <v>2</v>
      </c>
      <c r="B47" s="63" t="s">
        <v>11</v>
      </c>
      <c r="C47" s="78" t="s">
        <v>189</v>
      </c>
      <c r="D47" s="79" t="s">
        <v>190</v>
      </c>
      <c r="E47" s="81">
        <f t="shared" ref="E47:E52" si="13">C47-D47</f>
        <v>2.4151620370370386E-4</v>
      </c>
      <c r="F47" s="78"/>
      <c r="G47" s="66"/>
      <c r="H47" s="81"/>
      <c r="I47" s="4"/>
      <c r="J47" s="4"/>
      <c r="K47" s="4"/>
      <c r="L47" s="82">
        <f t="shared" ref="L47:L52" si="14">D47+G47</f>
        <v>2.6533101851851852E-3</v>
      </c>
      <c r="M47" s="88">
        <v>10</v>
      </c>
    </row>
    <row r="48" spans="1:13" x14ac:dyDescent="0.3">
      <c r="A48" s="71" t="s">
        <v>3</v>
      </c>
      <c r="B48" s="63" t="s">
        <v>29</v>
      </c>
      <c r="C48" s="78" t="s">
        <v>193</v>
      </c>
      <c r="D48" s="79" t="s">
        <v>194</v>
      </c>
      <c r="E48" s="81">
        <f t="shared" si="13"/>
        <v>5.6934027777777799E-4</v>
      </c>
      <c r="F48" s="78"/>
      <c r="G48" s="66"/>
      <c r="H48" s="81"/>
      <c r="I48" s="4"/>
      <c r="J48" s="4"/>
      <c r="K48" s="4"/>
      <c r="L48" s="82">
        <f t="shared" si="14"/>
        <v>2.6551273148148146E-3</v>
      </c>
      <c r="M48" s="88">
        <v>6</v>
      </c>
    </row>
    <row r="49" spans="1:13" x14ac:dyDescent="0.3">
      <c r="A49" s="71" t="s">
        <v>4</v>
      </c>
      <c r="B49" s="63" t="s">
        <v>45</v>
      </c>
      <c r="C49" s="78" t="s">
        <v>185</v>
      </c>
      <c r="D49" s="79" t="s">
        <v>186</v>
      </c>
      <c r="E49" s="81">
        <f t="shared" si="13"/>
        <v>1.3711805555555526E-4</v>
      </c>
      <c r="F49" s="78"/>
      <c r="G49" s="66"/>
      <c r="H49" s="81"/>
      <c r="I49" s="4"/>
      <c r="J49" s="4"/>
      <c r="K49" s="4"/>
      <c r="L49" s="82">
        <f t="shared" si="14"/>
        <v>2.6584953703703705E-3</v>
      </c>
      <c r="M49" s="88">
        <v>4</v>
      </c>
    </row>
    <row r="50" spans="1:13" x14ac:dyDescent="0.3">
      <c r="A50" s="71" t="s">
        <v>5</v>
      </c>
      <c r="B50" s="63" t="s">
        <v>30</v>
      </c>
      <c r="C50" s="78" t="s">
        <v>187</v>
      </c>
      <c r="D50" s="79" t="s">
        <v>188</v>
      </c>
      <c r="E50" s="81">
        <f t="shared" si="13"/>
        <v>1.8870370370370395E-4</v>
      </c>
      <c r="F50" s="78"/>
      <c r="G50" s="66"/>
      <c r="H50" s="81"/>
      <c r="I50" s="4"/>
      <c r="J50" s="4"/>
      <c r="K50" s="4"/>
      <c r="L50" s="82">
        <f t="shared" si="14"/>
        <v>2.6862268518518515E-3</v>
      </c>
      <c r="M50" s="88">
        <v>3</v>
      </c>
    </row>
    <row r="51" spans="1:13" x14ac:dyDescent="0.3">
      <c r="A51" s="71" t="s">
        <v>6</v>
      </c>
      <c r="B51" s="63" t="s">
        <v>31</v>
      </c>
      <c r="C51" s="78" t="s">
        <v>191</v>
      </c>
      <c r="D51" s="79" t="s">
        <v>192</v>
      </c>
      <c r="E51" s="81">
        <f t="shared" si="13"/>
        <v>4.1707175925925896E-4</v>
      </c>
      <c r="F51" s="78"/>
      <c r="G51" s="66"/>
      <c r="H51" s="81"/>
      <c r="I51" s="4"/>
      <c r="J51" s="4"/>
      <c r="K51" s="4"/>
      <c r="L51" s="82">
        <f t="shared" si="14"/>
        <v>2.7199421296296299E-3</v>
      </c>
      <c r="M51" s="88">
        <v>2</v>
      </c>
    </row>
    <row r="52" spans="1:13" ht="15" thickBot="1" x14ac:dyDescent="0.35">
      <c r="A52" s="72" t="s">
        <v>7</v>
      </c>
      <c r="B52" s="73" t="s">
        <v>12</v>
      </c>
      <c r="C52" s="83" t="s">
        <v>195</v>
      </c>
      <c r="D52" s="84" t="s">
        <v>196</v>
      </c>
      <c r="E52" s="85">
        <f t="shared" si="13"/>
        <v>4.7394675925925903E-4</v>
      </c>
      <c r="F52" s="86"/>
      <c r="G52" s="68"/>
      <c r="H52" s="85"/>
      <c r="I52" s="33"/>
      <c r="J52" s="33"/>
      <c r="K52" s="33"/>
      <c r="L52" s="87">
        <f t="shared" si="14"/>
        <v>2.7587962962962961E-3</v>
      </c>
      <c r="M52" s="92">
        <v>1</v>
      </c>
    </row>
    <row r="53" spans="1:13" ht="15" thickBot="1" x14ac:dyDescent="0.35"/>
    <row r="54" spans="1:13" ht="15" thickBot="1" x14ac:dyDescent="0.35">
      <c r="A54" s="107" t="s">
        <v>198</v>
      </c>
      <c r="B54" s="108" t="s">
        <v>197</v>
      </c>
      <c r="C54" s="109" t="s">
        <v>1</v>
      </c>
    </row>
    <row r="55" spans="1:13" x14ac:dyDescent="0.3">
      <c r="A55" s="95" t="s">
        <v>2</v>
      </c>
      <c r="B55" s="96" t="s">
        <v>29</v>
      </c>
      <c r="C55" s="80">
        <f t="shared" ref="C55:C60" si="15">SUMIF($B$10:$B$52,B55,$M$10:$M$52)</f>
        <v>36</v>
      </c>
    </row>
    <row r="56" spans="1:13" x14ac:dyDescent="0.3">
      <c r="A56" s="71" t="s">
        <v>3</v>
      </c>
      <c r="B56" s="63" t="s">
        <v>30</v>
      </c>
      <c r="C56" s="88">
        <f t="shared" si="15"/>
        <v>29</v>
      </c>
    </row>
    <row r="57" spans="1:13" x14ac:dyDescent="0.3">
      <c r="A57" s="71" t="s">
        <v>4</v>
      </c>
      <c r="B57" s="63" t="s">
        <v>31</v>
      </c>
      <c r="C57" s="88">
        <f t="shared" si="15"/>
        <v>26</v>
      </c>
    </row>
    <row r="58" spans="1:13" x14ac:dyDescent="0.3">
      <c r="A58" s="71" t="s">
        <v>5</v>
      </c>
      <c r="B58" s="63" t="s">
        <v>11</v>
      </c>
      <c r="C58" s="88">
        <f t="shared" si="15"/>
        <v>18</v>
      </c>
    </row>
    <row r="59" spans="1:13" x14ac:dyDescent="0.3">
      <c r="A59" s="71" t="s">
        <v>6</v>
      </c>
      <c r="B59" s="63" t="s">
        <v>45</v>
      </c>
      <c r="C59" s="88">
        <f t="shared" si="15"/>
        <v>13</v>
      </c>
    </row>
    <row r="60" spans="1:13" ht="15" thickBot="1" x14ac:dyDescent="0.35">
      <c r="A60" s="72" t="s">
        <v>7</v>
      </c>
      <c r="B60" s="73" t="s">
        <v>12</v>
      </c>
      <c r="C60" s="92">
        <f t="shared" si="15"/>
        <v>8</v>
      </c>
    </row>
  </sheetData>
  <sortState xmlns:xlrd2="http://schemas.microsoft.com/office/spreadsheetml/2017/richdata2" ref="B55:C60">
    <sortCondition descending="1" ref="C55:C60"/>
  </sortState>
  <mergeCells count="22">
    <mergeCell ref="A1:P2"/>
    <mergeCell ref="A3:P3"/>
    <mergeCell ref="C8:D8"/>
    <mergeCell ref="F8:G8"/>
    <mergeCell ref="I8:J8"/>
    <mergeCell ref="L8:L9"/>
    <mergeCell ref="C18:D18"/>
    <mergeCell ref="F18:G18"/>
    <mergeCell ref="I18:J18"/>
    <mergeCell ref="L18:L19"/>
    <mergeCell ref="C27:D27"/>
    <mergeCell ref="F27:G27"/>
    <mergeCell ref="L27:L28"/>
    <mergeCell ref="I27:J27"/>
    <mergeCell ref="C36:D36"/>
    <mergeCell ref="F36:G36"/>
    <mergeCell ref="L36:L37"/>
    <mergeCell ref="C45:D45"/>
    <mergeCell ref="F45:G45"/>
    <mergeCell ref="L45:L46"/>
    <mergeCell ref="I36:J36"/>
    <mergeCell ref="I45:J45"/>
  </mergeCells>
  <conditionalFormatting sqref="D10">
    <cfRule type="expression" dxfId="4" priority="5" stopIfTrue="1">
      <formula>$D$10*3+$C$6&gt;$C$10</formula>
    </cfRule>
  </conditionalFormatting>
  <conditionalFormatting sqref="D20">
    <cfRule type="expression" dxfId="3" priority="4" stopIfTrue="1">
      <formula>$D$10*3+$C$6&gt;$C$10</formula>
    </cfRule>
  </conditionalFormatting>
  <conditionalFormatting sqref="D29">
    <cfRule type="expression" dxfId="2" priority="3" stopIfTrue="1">
      <formula>$D$10*3+$C$6&gt;$C$10</formula>
    </cfRule>
  </conditionalFormatting>
  <conditionalFormatting sqref="D38">
    <cfRule type="expression" dxfId="1" priority="2" stopIfTrue="1">
      <formula>$D$10*3+$C$6&gt;$C$10</formula>
    </cfRule>
  </conditionalFormatting>
  <conditionalFormatting sqref="D47">
    <cfRule type="expression" dxfId="0" priority="1" stopIfTrue="1">
      <formula>$D$10*3+$C$6&gt;$C$10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49EBA-1EF8-4037-8D05-3E1AA01DBA23}">
  <dimension ref="A1:L28"/>
  <sheetViews>
    <sheetView zoomScale="85" zoomScaleNormal="85" workbookViewId="0">
      <selection sqref="A1:L2"/>
    </sheetView>
  </sheetViews>
  <sheetFormatPr defaultRowHeight="14.4" x14ac:dyDescent="0.3"/>
  <cols>
    <col min="1" max="1" width="3.77734375" customWidth="1"/>
    <col min="2" max="2" width="22.33203125" bestFit="1" customWidth="1"/>
    <col min="3" max="11" width="9.21875" customWidth="1"/>
    <col min="12" max="12" width="18.21875" customWidth="1"/>
  </cols>
  <sheetData>
    <row r="1" spans="1:12" x14ac:dyDescent="0.3">
      <c r="A1" s="131" t="s">
        <v>13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</row>
    <row r="2" spans="1:12" x14ac:dyDescent="0.3">
      <c r="A2" s="131"/>
      <c r="B2" s="131"/>
      <c r="C2" s="131"/>
      <c r="D2" s="131"/>
      <c r="E2" s="131"/>
      <c r="F2" s="131"/>
      <c r="G2" s="131"/>
      <c r="H2" s="131"/>
      <c r="I2" s="131"/>
      <c r="J2" s="131"/>
      <c r="K2" s="131"/>
      <c r="L2" s="131"/>
    </row>
    <row r="3" spans="1:12" ht="15" customHeight="1" x14ac:dyDescent="0.3">
      <c r="A3" s="132" t="s">
        <v>210</v>
      </c>
      <c r="B3" s="132"/>
      <c r="C3" s="132"/>
      <c r="D3" s="132"/>
      <c r="E3" s="132"/>
      <c r="F3" s="132"/>
      <c r="G3" s="132"/>
      <c r="H3" s="132"/>
      <c r="I3" s="132"/>
      <c r="J3" s="132"/>
      <c r="K3" s="132"/>
      <c r="L3" s="132"/>
    </row>
    <row r="4" spans="1:12" ht="15" thickBot="1" x14ac:dyDescent="0.35">
      <c r="A4" s="2"/>
      <c r="B4" s="3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 x14ac:dyDescent="0.3">
      <c r="A5" s="36"/>
      <c r="B5" s="37"/>
      <c r="C5" s="110" t="s">
        <v>202</v>
      </c>
      <c r="D5" s="111" t="s">
        <v>203</v>
      </c>
      <c r="E5" s="111" t="s">
        <v>204</v>
      </c>
      <c r="F5" s="111" t="s">
        <v>205</v>
      </c>
      <c r="G5" s="111" t="s">
        <v>18</v>
      </c>
      <c r="H5" s="111" t="s">
        <v>202</v>
      </c>
      <c r="I5" s="111" t="s">
        <v>204</v>
      </c>
      <c r="J5" s="111" t="s">
        <v>205</v>
      </c>
      <c r="K5" s="111" t="s">
        <v>203</v>
      </c>
      <c r="L5" s="42" t="s">
        <v>1</v>
      </c>
    </row>
    <row r="6" spans="1:12" x14ac:dyDescent="0.3">
      <c r="A6" s="28" t="s">
        <v>2</v>
      </c>
      <c r="B6" s="7" t="s">
        <v>199</v>
      </c>
      <c r="C6" s="20">
        <v>6</v>
      </c>
      <c r="D6" s="20">
        <v>10</v>
      </c>
      <c r="E6" s="20">
        <v>8</v>
      </c>
      <c r="F6" s="20">
        <v>8</v>
      </c>
      <c r="G6" s="20">
        <v>8</v>
      </c>
      <c r="H6" s="20">
        <v>10</v>
      </c>
      <c r="I6" s="20">
        <v>8</v>
      </c>
      <c r="J6" s="20">
        <v>10</v>
      </c>
      <c r="K6" s="20">
        <v>10</v>
      </c>
      <c r="L6" s="43">
        <f t="shared" ref="L6:L12" si="0">SUM(C6:K6)</f>
        <v>78</v>
      </c>
    </row>
    <row r="7" spans="1:12" x14ac:dyDescent="0.3">
      <c r="A7" s="30" t="s">
        <v>3</v>
      </c>
      <c r="B7" s="4" t="s">
        <v>31</v>
      </c>
      <c r="C7" s="21">
        <v>10</v>
      </c>
      <c r="D7" s="21">
        <v>8</v>
      </c>
      <c r="E7" s="21">
        <v>10</v>
      </c>
      <c r="F7" s="21">
        <v>10</v>
      </c>
      <c r="G7" s="21">
        <v>5</v>
      </c>
      <c r="H7" s="21">
        <v>5</v>
      </c>
      <c r="I7" s="21">
        <v>6</v>
      </c>
      <c r="J7" s="21">
        <v>8</v>
      </c>
      <c r="K7" s="21">
        <v>6</v>
      </c>
      <c r="L7" s="43">
        <f t="shared" si="0"/>
        <v>68</v>
      </c>
    </row>
    <row r="8" spans="1:12" x14ac:dyDescent="0.3">
      <c r="A8" s="30" t="s">
        <v>4</v>
      </c>
      <c r="B8" s="4" t="s">
        <v>45</v>
      </c>
      <c r="C8" s="21">
        <v>8</v>
      </c>
      <c r="D8" s="21">
        <v>6</v>
      </c>
      <c r="E8" s="21">
        <v>6</v>
      </c>
      <c r="F8" s="21">
        <v>4</v>
      </c>
      <c r="G8" s="21">
        <v>3</v>
      </c>
      <c r="H8" s="21">
        <v>8</v>
      </c>
      <c r="I8" s="21">
        <v>10</v>
      </c>
      <c r="J8" s="21">
        <v>5</v>
      </c>
      <c r="K8" s="21">
        <v>8</v>
      </c>
      <c r="L8" s="43">
        <f t="shared" si="0"/>
        <v>58</v>
      </c>
    </row>
    <row r="9" spans="1:12" x14ac:dyDescent="0.3">
      <c r="A9" s="30" t="s">
        <v>5</v>
      </c>
      <c r="B9" s="4" t="s">
        <v>11</v>
      </c>
      <c r="C9" s="21">
        <v>5</v>
      </c>
      <c r="D9" s="21">
        <v>2</v>
      </c>
      <c r="E9" s="21">
        <v>3</v>
      </c>
      <c r="F9" s="21">
        <v>5</v>
      </c>
      <c r="G9" s="21">
        <v>10</v>
      </c>
      <c r="H9" s="21">
        <v>6</v>
      </c>
      <c r="I9" s="21">
        <v>5</v>
      </c>
      <c r="J9" s="21">
        <v>6</v>
      </c>
      <c r="K9" s="21">
        <v>5</v>
      </c>
      <c r="L9" s="43">
        <f t="shared" si="0"/>
        <v>47</v>
      </c>
    </row>
    <row r="10" spans="1:12" x14ac:dyDescent="0.3">
      <c r="A10" s="30" t="s">
        <v>6</v>
      </c>
      <c r="B10" s="21" t="s">
        <v>200</v>
      </c>
      <c r="C10" s="21">
        <v>4</v>
      </c>
      <c r="D10" s="21">
        <v>4</v>
      </c>
      <c r="E10" s="21">
        <v>4</v>
      </c>
      <c r="F10" s="21">
        <v>6</v>
      </c>
      <c r="G10" s="21">
        <v>2</v>
      </c>
      <c r="H10" s="21">
        <v>4</v>
      </c>
      <c r="I10" s="21">
        <v>2</v>
      </c>
      <c r="J10" s="21">
        <v>4</v>
      </c>
      <c r="K10" s="21">
        <v>3</v>
      </c>
      <c r="L10" s="43">
        <f t="shared" si="0"/>
        <v>33</v>
      </c>
    </row>
    <row r="11" spans="1:12" x14ac:dyDescent="0.3">
      <c r="A11" s="30" t="s">
        <v>7</v>
      </c>
      <c r="B11" s="4" t="s">
        <v>12</v>
      </c>
      <c r="C11" s="21">
        <v>3</v>
      </c>
      <c r="D11" s="21">
        <v>5</v>
      </c>
      <c r="E11" s="21">
        <v>2</v>
      </c>
      <c r="F11" s="21">
        <v>3</v>
      </c>
      <c r="G11" s="21">
        <v>4</v>
      </c>
      <c r="H11" s="21">
        <v>2</v>
      </c>
      <c r="I11" s="21">
        <v>4</v>
      </c>
      <c r="J11" s="21">
        <v>3</v>
      </c>
      <c r="K11" s="21">
        <v>4</v>
      </c>
      <c r="L11" s="43">
        <f t="shared" si="0"/>
        <v>30</v>
      </c>
    </row>
    <row r="12" spans="1:12" ht="15" thickBot="1" x14ac:dyDescent="0.35">
      <c r="A12" s="32" t="s">
        <v>8</v>
      </c>
      <c r="B12" s="33" t="s">
        <v>201</v>
      </c>
      <c r="C12" s="34">
        <v>2</v>
      </c>
      <c r="D12" s="34">
        <v>3</v>
      </c>
      <c r="E12" s="34">
        <v>5</v>
      </c>
      <c r="F12" s="34">
        <v>2</v>
      </c>
      <c r="G12" s="34">
        <v>6</v>
      </c>
      <c r="H12" s="34">
        <v>3</v>
      </c>
      <c r="I12" s="34">
        <v>3</v>
      </c>
      <c r="J12" s="34">
        <v>2</v>
      </c>
      <c r="K12" s="34">
        <v>2</v>
      </c>
      <c r="L12" s="48">
        <f t="shared" si="0"/>
        <v>28</v>
      </c>
    </row>
    <row r="13" spans="1:12" x14ac:dyDescent="0.3">
      <c r="B13" s="123"/>
    </row>
    <row r="15" spans="1:12" ht="15" thickBot="1" x14ac:dyDescent="0.35">
      <c r="A15" s="112" t="s">
        <v>206</v>
      </c>
    </row>
    <row r="16" spans="1:12" x14ac:dyDescent="0.3">
      <c r="A16" s="36"/>
      <c r="B16" s="37"/>
      <c r="C16" s="110" t="s">
        <v>202</v>
      </c>
      <c r="D16" s="111" t="s">
        <v>203</v>
      </c>
      <c r="E16" s="111" t="s">
        <v>204</v>
      </c>
      <c r="F16" s="111" t="s">
        <v>205</v>
      </c>
      <c r="G16" s="111" t="s">
        <v>18</v>
      </c>
      <c r="H16" s="111" t="s">
        <v>202</v>
      </c>
      <c r="I16" s="111" t="s">
        <v>204</v>
      </c>
      <c r="J16" s="111" t="s">
        <v>205</v>
      </c>
      <c r="K16" s="111" t="s">
        <v>203</v>
      </c>
      <c r="L16" s="42" t="s">
        <v>1</v>
      </c>
    </row>
    <row r="17" spans="1:12" x14ac:dyDescent="0.3">
      <c r="A17" s="28" t="s">
        <v>2</v>
      </c>
      <c r="B17" s="7" t="s">
        <v>199</v>
      </c>
      <c r="C17" s="20"/>
      <c r="D17" s="20"/>
      <c r="E17" s="114">
        <v>8</v>
      </c>
      <c r="F17" s="20"/>
      <c r="G17" s="20"/>
      <c r="H17" s="114">
        <v>10</v>
      </c>
      <c r="I17" s="114">
        <v>8</v>
      </c>
      <c r="J17" s="114">
        <v>10</v>
      </c>
      <c r="K17" s="113">
        <v>40</v>
      </c>
      <c r="L17" s="43">
        <f t="shared" ref="L17:L23" si="1">SUM(C17:K17)</f>
        <v>76</v>
      </c>
    </row>
    <row r="18" spans="1:12" x14ac:dyDescent="0.3">
      <c r="A18" s="30" t="s">
        <v>3</v>
      </c>
      <c r="B18" s="4" t="s">
        <v>31</v>
      </c>
      <c r="C18" s="117">
        <v>20</v>
      </c>
      <c r="D18" s="117">
        <v>16</v>
      </c>
      <c r="E18" s="116">
        <v>10</v>
      </c>
      <c r="F18" s="116">
        <v>10</v>
      </c>
      <c r="G18" s="21"/>
      <c r="H18" s="21"/>
      <c r="I18" s="116">
        <v>6</v>
      </c>
      <c r="J18" s="21"/>
      <c r="K18" s="21"/>
      <c r="L18" s="43">
        <f t="shared" si="1"/>
        <v>62</v>
      </c>
    </row>
    <row r="19" spans="1:12" x14ac:dyDescent="0.3">
      <c r="A19" s="30" t="s">
        <v>4</v>
      </c>
      <c r="B19" s="4" t="s">
        <v>45</v>
      </c>
      <c r="C19" s="115">
        <v>32</v>
      </c>
      <c r="D19" s="116">
        <v>6</v>
      </c>
      <c r="E19" s="116">
        <v>6</v>
      </c>
      <c r="F19" s="116">
        <v>4</v>
      </c>
      <c r="G19" s="21"/>
      <c r="H19" s="21"/>
      <c r="I19" s="116">
        <v>10</v>
      </c>
      <c r="J19" s="21"/>
      <c r="K19" s="21"/>
      <c r="L19" s="43">
        <f t="shared" si="1"/>
        <v>58</v>
      </c>
    </row>
    <row r="20" spans="1:12" x14ac:dyDescent="0.3">
      <c r="A20" s="30" t="s">
        <v>5</v>
      </c>
      <c r="B20" s="4" t="s">
        <v>11</v>
      </c>
      <c r="C20" s="116">
        <v>5</v>
      </c>
      <c r="D20" s="21"/>
      <c r="E20" s="21"/>
      <c r="F20" s="117">
        <v>10</v>
      </c>
      <c r="G20" s="116">
        <v>10</v>
      </c>
      <c r="H20" s="116">
        <v>6</v>
      </c>
      <c r="I20" s="116">
        <v>5</v>
      </c>
      <c r="J20" s="21"/>
      <c r="K20" s="116">
        <v>5</v>
      </c>
      <c r="L20" s="43">
        <f t="shared" si="1"/>
        <v>41</v>
      </c>
    </row>
    <row r="21" spans="1:12" x14ac:dyDescent="0.3">
      <c r="A21" s="30" t="s">
        <v>6</v>
      </c>
      <c r="B21" s="21" t="s">
        <v>200</v>
      </c>
      <c r="C21" s="116">
        <v>4</v>
      </c>
      <c r="D21" s="117">
        <v>8</v>
      </c>
      <c r="E21" s="116">
        <v>4</v>
      </c>
      <c r="F21" s="116">
        <v>6</v>
      </c>
      <c r="G21" s="116">
        <v>2</v>
      </c>
      <c r="H21" s="21"/>
      <c r="I21" s="21"/>
      <c r="J21" s="116">
        <v>4</v>
      </c>
      <c r="K21" s="21"/>
      <c r="L21" s="43">
        <f t="shared" si="1"/>
        <v>28</v>
      </c>
    </row>
    <row r="22" spans="1:12" x14ac:dyDescent="0.3">
      <c r="A22" s="30" t="s">
        <v>7</v>
      </c>
      <c r="B22" s="4" t="s">
        <v>12</v>
      </c>
      <c r="C22" s="116">
        <v>3</v>
      </c>
      <c r="D22" s="116">
        <v>5</v>
      </c>
      <c r="E22" s="117">
        <v>4</v>
      </c>
      <c r="F22" s="21"/>
      <c r="G22" s="116">
        <v>4</v>
      </c>
      <c r="H22" s="116">
        <v>2</v>
      </c>
      <c r="I22" s="21"/>
      <c r="J22" s="21"/>
      <c r="K22" s="116">
        <v>4</v>
      </c>
      <c r="L22" s="43">
        <f t="shared" si="1"/>
        <v>22</v>
      </c>
    </row>
    <row r="23" spans="1:12" ht="15" thickBot="1" x14ac:dyDescent="0.35">
      <c r="A23" s="32" t="s">
        <v>8</v>
      </c>
      <c r="B23" s="33" t="s">
        <v>201</v>
      </c>
      <c r="C23" s="34"/>
      <c r="D23" s="119">
        <v>3</v>
      </c>
      <c r="E23" s="119">
        <v>5</v>
      </c>
      <c r="F23" s="34"/>
      <c r="G23" s="34"/>
      <c r="H23" s="119">
        <v>3</v>
      </c>
      <c r="I23" s="119">
        <v>3</v>
      </c>
      <c r="J23" s="119">
        <v>2</v>
      </c>
      <c r="K23" s="118">
        <v>4</v>
      </c>
      <c r="L23" s="48">
        <f t="shared" si="1"/>
        <v>20</v>
      </c>
    </row>
    <row r="26" spans="1:12" x14ac:dyDescent="0.3">
      <c r="A26" s="120"/>
      <c r="B26" t="s">
        <v>207</v>
      </c>
    </row>
    <row r="27" spans="1:12" x14ac:dyDescent="0.3">
      <c r="A27" s="121"/>
      <c r="B27" t="s">
        <v>208</v>
      </c>
    </row>
    <row r="28" spans="1:12" x14ac:dyDescent="0.3">
      <c r="A28" s="122"/>
      <c r="B28" t="s">
        <v>209</v>
      </c>
    </row>
  </sheetData>
  <sortState xmlns:xlrd2="http://schemas.microsoft.com/office/spreadsheetml/2017/richdata2" ref="B6:L12">
    <sortCondition descending="1" ref="L6:L12"/>
  </sortState>
  <mergeCells count="2">
    <mergeCell ref="A1:L2"/>
    <mergeCell ref="A3:L3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D7E982-27FD-4055-ABA5-5593576A753A}">
  <dimension ref="A1:G18"/>
  <sheetViews>
    <sheetView zoomScale="85" zoomScaleNormal="85" workbookViewId="0">
      <selection sqref="A1:G2"/>
    </sheetView>
  </sheetViews>
  <sheetFormatPr defaultRowHeight="14.4" x14ac:dyDescent="0.3"/>
  <cols>
    <col min="1" max="1" width="3.77734375" customWidth="1"/>
    <col min="2" max="2" width="22.33203125" bestFit="1" customWidth="1"/>
    <col min="3" max="6" width="9.21875" customWidth="1"/>
    <col min="7" max="7" width="18.21875" customWidth="1"/>
  </cols>
  <sheetData>
    <row r="1" spans="1:7" x14ac:dyDescent="0.3">
      <c r="A1" s="131" t="s">
        <v>13</v>
      </c>
      <c r="B1" s="131"/>
      <c r="C1" s="131"/>
      <c r="D1" s="131"/>
      <c r="E1" s="131"/>
      <c r="F1" s="131"/>
      <c r="G1" s="131"/>
    </row>
    <row r="2" spans="1:7" x14ac:dyDescent="0.3">
      <c r="A2" s="131"/>
      <c r="B2" s="131"/>
      <c r="C2" s="131"/>
      <c r="D2" s="131"/>
      <c r="E2" s="131"/>
      <c r="F2" s="131"/>
      <c r="G2" s="131"/>
    </row>
    <row r="3" spans="1:7" ht="15" customHeight="1" x14ac:dyDescent="0.3">
      <c r="A3" s="132" t="s">
        <v>211</v>
      </c>
      <c r="B3" s="132"/>
      <c r="C3" s="132"/>
      <c r="D3" s="132"/>
      <c r="E3" s="132"/>
      <c r="F3" s="132"/>
      <c r="G3" s="132"/>
    </row>
    <row r="4" spans="1:7" ht="15" thickBot="1" x14ac:dyDescent="0.35">
      <c r="A4" s="2"/>
      <c r="B4" s="3"/>
      <c r="C4" s="2"/>
      <c r="D4" s="2"/>
      <c r="E4" s="2"/>
      <c r="F4" s="2"/>
      <c r="G4" s="2"/>
    </row>
    <row r="5" spans="1:7" x14ac:dyDescent="0.3">
      <c r="A5" s="36"/>
      <c r="B5" s="37"/>
      <c r="C5" s="110" t="s">
        <v>212</v>
      </c>
      <c r="D5" s="111" t="s">
        <v>213</v>
      </c>
      <c r="E5" s="111" t="s">
        <v>214</v>
      </c>
      <c r="F5" s="127" t="s">
        <v>215</v>
      </c>
      <c r="G5" s="124" t="s">
        <v>1</v>
      </c>
    </row>
    <row r="6" spans="1:7" x14ac:dyDescent="0.3">
      <c r="A6" s="28" t="s">
        <v>2</v>
      </c>
      <c r="B6" s="7" t="s">
        <v>29</v>
      </c>
      <c r="C6" s="12">
        <v>1</v>
      </c>
      <c r="D6" s="13">
        <v>1</v>
      </c>
      <c r="E6" s="12">
        <v>1</v>
      </c>
      <c r="F6" s="128">
        <v>2</v>
      </c>
      <c r="G6" s="125">
        <f>(COUNTIF($C6:F6,1)*10)+(COUNTIF($C6:F6,2)*8)+(COUNTIF($C6:F6,3)*6)+(COUNTIF($C6:F6,4)*5)+(COUNTIF($C6:F6,5)*4)+(COUNTIF($C6:F6,6)*3+(COUNTIF($C6:F6,7)*2)+(COUNTIF($C6:F6,8)))+3</f>
        <v>41</v>
      </c>
    </row>
    <row r="7" spans="1:7" x14ac:dyDescent="0.3">
      <c r="A7" s="30" t="s">
        <v>3</v>
      </c>
      <c r="B7" s="4" t="s">
        <v>31</v>
      </c>
      <c r="C7" s="12">
        <v>4</v>
      </c>
      <c r="D7" s="13">
        <v>4</v>
      </c>
      <c r="E7" s="12">
        <v>2</v>
      </c>
      <c r="F7" s="128">
        <v>1</v>
      </c>
      <c r="G7" s="125">
        <f>(COUNTIF($C7:F7,1)*10)+(COUNTIF($C7:F7,2)*8)+(COUNTIF($C7:F7,3)*6)+(COUNTIF($C7:F7,4)*5)+(COUNTIF($C7:F7,5)*4)+(COUNTIF($C7:F7,6)*3+(COUNTIF($C7:F7,7)*2)+(COUNTIF($C7:F7,8)))</f>
        <v>28</v>
      </c>
    </row>
    <row r="8" spans="1:7" x14ac:dyDescent="0.3">
      <c r="A8" s="30" t="s">
        <v>4</v>
      </c>
      <c r="B8" s="4" t="s">
        <v>11</v>
      </c>
      <c r="C8" s="12">
        <v>3</v>
      </c>
      <c r="D8" s="13">
        <v>3</v>
      </c>
      <c r="E8" s="12">
        <v>3</v>
      </c>
      <c r="F8" s="128">
        <v>5</v>
      </c>
      <c r="G8" s="125">
        <f>(COUNTIF($C8:F8,1)*10)+(COUNTIF($C8:F8,2)*8)+(COUNTIF($C8:F8,3)*6)+(COUNTIF($C8:F8,4)*5)+(COUNTIF($C8:F8,5)*4)+(COUNTIF($C8:F8,6)*3+(COUNTIF($C8:F8,7)*2)+(COUNTIF($C8:F8,8)))</f>
        <v>22</v>
      </c>
    </row>
    <row r="9" spans="1:7" x14ac:dyDescent="0.3">
      <c r="A9" s="30" t="s">
        <v>5</v>
      </c>
      <c r="B9" s="4" t="s">
        <v>200</v>
      </c>
      <c r="C9" s="13">
        <v>2</v>
      </c>
      <c r="D9" s="11">
        <v>5</v>
      </c>
      <c r="E9" s="13">
        <v>6</v>
      </c>
      <c r="F9" s="129">
        <v>4</v>
      </c>
      <c r="G9" s="125">
        <f>(COUNTIF($C9:F9,1)*10)+(COUNTIF($C9:F9,2)*8)+(COUNTIF($C9:F9,3)*6)+(COUNTIF($C9:F9,4)*5)+(COUNTIF($C9:F9,5)*4)+(COUNTIF($C9:F9,6)*3+(COUNTIF($C9:F9,7)*2)+(COUNTIF($C9:F9,8)))</f>
        <v>20</v>
      </c>
    </row>
    <row r="10" spans="1:7" x14ac:dyDescent="0.3">
      <c r="A10" s="30" t="s">
        <v>6</v>
      </c>
      <c r="B10" s="4" t="s">
        <v>199</v>
      </c>
      <c r="C10" s="12">
        <v>5</v>
      </c>
      <c r="D10" s="13">
        <v>2</v>
      </c>
      <c r="E10" s="12">
        <v>5</v>
      </c>
      <c r="F10" s="128">
        <v>7</v>
      </c>
      <c r="G10" s="125">
        <f>(COUNTIF($C10:F10,1)*10)+(COUNTIF($C10:F10,2)*8)+(COUNTIF($C10:F10,3)*6)+(COUNTIF($C10:F10,4)*5)+(COUNTIF($C10:F10,5)*4)+(COUNTIF($C10:F10,6)*3+(COUNTIF($C10:F10,7)*2)+(COUNTIF($C10:F10,8)))</f>
        <v>18</v>
      </c>
    </row>
    <row r="11" spans="1:7" x14ac:dyDescent="0.3">
      <c r="A11" s="30" t="s">
        <v>7</v>
      </c>
      <c r="B11" s="4" t="s">
        <v>220</v>
      </c>
      <c r="C11" s="13">
        <v>6</v>
      </c>
      <c r="D11" s="11">
        <v>6</v>
      </c>
      <c r="E11" s="13">
        <v>7</v>
      </c>
      <c r="F11" s="129">
        <v>6</v>
      </c>
      <c r="G11" s="125">
        <f>(COUNTIF($C11:F11,1)*10)+(COUNTIF($C11:F11,2)*8)+(COUNTIF($C11:F11,3)*6)+(COUNTIF($C11:F11,4)*5)+(COUNTIF($C11:F11,5)*4)+(COUNTIF($C11:F11,6)*3+(COUNTIF($C11:F11,7)*2)+(COUNTIF($C11:F11,8)))+1</f>
        <v>12</v>
      </c>
    </row>
    <row r="12" spans="1:7" ht="15" thickBot="1" x14ac:dyDescent="0.35">
      <c r="A12" s="32" t="s">
        <v>8</v>
      </c>
      <c r="B12" s="33" t="s">
        <v>30</v>
      </c>
      <c r="C12" s="34"/>
      <c r="D12" s="34"/>
      <c r="E12" s="45">
        <v>4</v>
      </c>
      <c r="F12" s="130">
        <v>3</v>
      </c>
      <c r="G12" s="126">
        <f>(COUNTIF($C12:F12,1)*10)+(COUNTIF($C12:F12,2)*8)+(COUNTIF($C12:F12,3)*6)+(COUNTIF($C12:F12,4)*5)+(COUNTIF($C12:F12,5)*4)+(COUNTIF($C12:F12,6)*3+(COUNTIF($C12:F12,7)*2)+(COUNTIF($C12:F12,8)))</f>
        <v>11</v>
      </c>
    </row>
    <row r="14" spans="1:7" x14ac:dyDescent="0.3">
      <c r="A14" s="1" t="s">
        <v>34</v>
      </c>
      <c r="B14" t="s">
        <v>219</v>
      </c>
    </row>
    <row r="16" spans="1:7" x14ac:dyDescent="0.3">
      <c r="B16" s="9" t="s">
        <v>216</v>
      </c>
    </row>
    <row r="17" spans="2:2" x14ac:dyDescent="0.3">
      <c r="B17" s="10" t="s">
        <v>217</v>
      </c>
    </row>
    <row r="18" spans="2:2" x14ac:dyDescent="0.3">
      <c r="B18" s="6" t="s">
        <v>218</v>
      </c>
    </row>
  </sheetData>
  <sortState xmlns:xlrd2="http://schemas.microsoft.com/office/spreadsheetml/2017/richdata2" ref="B6:G12">
    <sortCondition descending="1" ref="G6:G12"/>
  </sortState>
  <mergeCells count="2">
    <mergeCell ref="A1:G2"/>
    <mergeCell ref="A3:G3"/>
  </mergeCells>
  <phoneticPr fontId="5" type="noConversion"/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79787C-682C-40BD-B794-9ABC49031C26}">
  <dimension ref="A1:L226"/>
  <sheetViews>
    <sheetView tabSelected="1" zoomScale="85" zoomScaleNormal="85" workbookViewId="0">
      <selection activeCell="A5" sqref="A5"/>
    </sheetView>
  </sheetViews>
  <sheetFormatPr defaultRowHeight="14.4" x14ac:dyDescent="0.3"/>
  <cols>
    <col min="1" max="1" width="3.77734375" customWidth="1"/>
    <col min="2" max="2" width="22.33203125" bestFit="1" customWidth="1"/>
    <col min="3" max="3" width="18.21875" customWidth="1"/>
    <col min="7" max="7" width="5.33203125" customWidth="1"/>
    <col min="8" max="8" width="21.5546875" customWidth="1"/>
    <col min="9" max="9" width="14.33203125" customWidth="1"/>
    <col min="10" max="12" width="17" customWidth="1"/>
  </cols>
  <sheetData>
    <row r="1" spans="1:12" ht="14.4" customHeight="1" x14ac:dyDescent="0.3">
      <c r="A1" s="131" t="s">
        <v>13</v>
      </c>
      <c r="B1" s="131"/>
      <c r="C1" s="131"/>
      <c r="D1" s="131"/>
      <c r="E1" s="131"/>
      <c r="F1" s="131"/>
    </row>
    <row r="2" spans="1:12" ht="14.4" customHeight="1" x14ac:dyDescent="0.3">
      <c r="A2" s="131"/>
      <c r="B2" s="131"/>
      <c r="C2" s="131"/>
      <c r="D2" s="131"/>
      <c r="E2" s="131"/>
      <c r="F2" s="131"/>
    </row>
    <row r="3" spans="1:12" ht="15" customHeight="1" x14ac:dyDescent="0.3">
      <c r="A3" s="132" t="s">
        <v>221</v>
      </c>
      <c r="B3" s="132"/>
      <c r="C3" s="132"/>
      <c r="D3" s="132"/>
      <c r="E3" s="132"/>
      <c r="F3" s="132"/>
    </row>
    <row r="4" spans="1:12" ht="15" thickBot="1" x14ac:dyDescent="0.35">
      <c r="A4" s="2"/>
      <c r="B4" s="3"/>
      <c r="C4" s="2"/>
    </row>
    <row r="5" spans="1:12" x14ac:dyDescent="0.3">
      <c r="A5" s="36" t="s">
        <v>255</v>
      </c>
      <c r="B5" s="37"/>
      <c r="C5" s="124" t="s">
        <v>222</v>
      </c>
      <c r="G5" s="36" t="s">
        <v>257</v>
      </c>
      <c r="H5" s="37"/>
      <c r="I5" s="124" t="s">
        <v>258</v>
      </c>
      <c r="J5" s="124" t="s">
        <v>262</v>
      </c>
      <c r="K5" s="124" t="s">
        <v>260</v>
      </c>
      <c r="L5" s="124" t="s">
        <v>261</v>
      </c>
    </row>
    <row r="6" spans="1:12" x14ac:dyDescent="0.3">
      <c r="A6" s="28" t="s">
        <v>2</v>
      </c>
      <c r="B6" s="139" t="s">
        <v>223</v>
      </c>
      <c r="C6" s="141" t="s">
        <v>224</v>
      </c>
      <c r="G6" s="28" t="s">
        <v>2</v>
      </c>
      <c r="H6" s="139" t="s">
        <v>223</v>
      </c>
      <c r="I6" s="148">
        <f ca="1">SUMIF($B$16:$C$224,H6,$C$16:$C$224)</f>
        <v>25</v>
      </c>
      <c r="J6" s="4">
        <f>COUNTIFS($B$16:$B$224,H6,$C$16:$C$224,"&lt;&gt;"&amp;"")</f>
        <v>16</v>
      </c>
      <c r="K6" s="4">
        <f>COUNTIFS($B$16:$B$224,H6,$C$16:$C$224,2)</f>
        <v>11</v>
      </c>
      <c r="L6" s="88">
        <f>COUNTIFS($B$16:$B$224,H6,$C$16:$C$224,"&lt;2")</f>
        <v>5</v>
      </c>
    </row>
    <row r="7" spans="1:12" x14ac:dyDescent="0.3">
      <c r="A7" s="30" t="s">
        <v>3</v>
      </c>
      <c r="B7" s="140" t="s">
        <v>31</v>
      </c>
      <c r="C7" s="142" t="s">
        <v>225</v>
      </c>
      <c r="G7" s="30" t="s">
        <v>3</v>
      </c>
      <c r="H7" s="140" t="s">
        <v>31</v>
      </c>
      <c r="I7" s="149">
        <f t="shared" ref="I7:I13" ca="1" si="0">SUMIF($B$16:$C$224,H7,$C$16:$C$224)</f>
        <v>22</v>
      </c>
      <c r="J7" s="4">
        <f t="shared" ref="J7:J13" si="1">COUNTIFS($B$16:$B$224,H7,$C$16:$C$224,"&lt;&gt;"&amp;"")</f>
        <v>16</v>
      </c>
      <c r="K7" s="4">
        <f t="shared" ref="K7:K13" si="2">COUNTIFS($B$16:$B$224,H7,$C$16:$C$224,2)</f>
        <v>10</v>
      </c>
      <c r="L7" s="88">
        <f t="shared" ref="L7:L13" si="3">COUNTIFS($B$16:$B$224,H7,$C$16:$C$224,"&lt;2")</f>
        <v>6</v>
      </c>
    </row>
    <row r="8" spans="1:12" x14ac:dyDescent="0.3">
      <c r="A8" s="30" t="s">
        <v>4</v>
      </c>
      <c r="B8" s="140" t="s">
        <v>200</v>
      </c>
      <c r="C8" s="142" t="s">
        <v>226</v>
      </c>
      <c r="G8" s="30" t="s">
        <v>4</v>
      </c>
      <c r="H8" s="140" t="s">
        <v>199</v>
      </c>
      <c r="I8" s="149">
        <f t="shared" ca="1" si="0"/>
        <v>25</v>
      </c>
      <c r="J8" s="4">
        <f t="shared" si="1"/>
        <v>21</v>
      </c>
      <c r="K8" s="4">
        <f t="shared" si="2"/>
        <v>11</v>
      </c>
      <c r="L8" s="88">
        <f t="shared" si="3"/>
        <v>10</v>
      </c>
    </row>
    <row r="9" spans="1:12" x14ac:dyDescent="0.3">
      <c r="A9" s="30" t="s">
        <v>5</v>
      </c>
      <c r="B9" s="140" t="s">
        <v>199</v>
      </c>
      <c r="C9" s="142" t="s">
        <v>227</v>
      </c>
      <c r="G9" s="30" t="s">
        <v>5</v>
      </c>
      <c r="H9" s="140" t="s">
        <v>228</v>
      </c>
      <c r="I9" s="149">
        <f t="shared" ca="1" si="0"/>
        <v>25</v>
      </c>
      <c r="J9" s="4">
        <f t="shared" si="1"/>
        <v>21</v>
      </c>
      <c r="K9" s="4">
        <f t="shared" si="2"/>
        <v>11</v>
      </c>
      <c r="L9" s="88">
        <f t="shared" si="3"/>
        <v>10</v>
      </c>
    </row>
    <row r="10" spans="1:12" x14ac:dyDescent="0.3">
      <c r="A10" s="30" t="s">
        <v>6</v>
      </c>
      <c r="B10" s="140" t="s">
        <v>228</v>
      </c>
      <c r="C10" s="142" t="s">
        <v>229</v>
      </c>
      <c r="G10" s="30" t="s">
        <v>6</v>
      </c>
      <c r="H10" s="140" t="s">
        <v>200</v>
      </c>
      <c r="I10" s="149">
        <f t="shared" ca="1" si="0"/>
        <v>22</v>
      </c>
      <c r="J10" s="4">
        <f t="shared" si="1"/>
        <v>19</v>
      </c>
      <c r="K10" s="4">
        <f t="shared" si="2"/>
        <v>8</v>
      </c>
      <c r="L10" s="88">
        <f t="shared" si="3"/>
        <v>11</v>
      </c>
    </row>
    <row r="11" spans="1:12" x14ac:dyDescent="0.3">
      <c r="A11" s="30" t="s">
        <v>7</v>
      </c>
      <c r="B11" s="140" t="s">
        <v>11</v>
      </c>
      <c r="C11" s="142" t="s">
        <v>230</v>
      </c>
      <c r="G11" s="30" t="s">
        <v>7</v>
      </c>
      <c r="H11" s="140" t="s">
        <v>48</v>
      </c>
      <c r="I11" s="149">
        <f t="shared" ca="1" si="0"/>
        <v>26</v>
      </c>
      <c r="J11" s="4">
        <f t="shared" si="1"/>
        <v>21</v>
      </c>
      <c r="K11" s="4">
        <f t="shared" si="2"/>
        <v>11</v>
      </c>
      <c r="L11" s="88">
        <f t="shared" si="3"/>
        <v>10</v>
      </c>
    </row>
    <row r="12" spans="1:12" x14ac:dyDescent="0.3">
      <c r="A12" s="30" t="s">
        <v>8</v>
      </c>
      <c r="B12" s="140" t="s">
        <v>48</v>
      </c>
      <c r="C12" s="142" t="s">
        <v>231</v>
      </c>
      <c r="G12" s="30" t="s">
        <v>8</v>
      </c>
      <c r="H12" s="140" t="s">
        <v>11</v>
      </c>
      <c r="I12" s="149">
        <f t="shared" ca="1" si="0"/>
        <v>19</v>
      </c>
      <c r="J12" s="4">
        <f t="shared" si="1"/>
        <v>18</v>
      </c>
      <c r="K12" s="4">
        <f t="shared" si="2"/>
        <v>7</v>
      </c>
      <c r="L12" s="88">
        <f t="shared" si="3"/>
        <v>11</v>
      </c>
    </row>
    <row r="13" spans="1:12" ht="15" thickBot="1" x14ac:dyDescent="0.35">
      <c r="A13" s="32" t="s">
        <v>9</v>
      </c>
      <c r="B13" s="144" t="s">
        <v>232</v>
      </c>
      <c r="C13" s="143" t="s">
        <v>233</v>
      </c>
      <c r="G13" s="32" t="s">
        <v>9</v>
      </c>
      <c r="H13" s="144" t="s">
        <v>232</v>
      </c>
      <c r="I13" s="150">
        <f t="shared" ca="1" si="0"/>
        <v>15</v>
      </c>
      <c r="J13" s="33">
        <f t="shared" si="1"/>
        <v>16</v>
      </c>
      <c r="K13" s="33">
        <f t="shared" si="2"/>
        <v>5</v>
      </c>
      <c r="L13" s="92">
        <f t="shared" si="3"/>
        <v>11</v>
      </c>
    </row>
    <row r="14" spans="1:12" x14ac:dyDescent="0.3">
      <c r="A14" s="145"/>
      <c r="B14" t="s">
        <v>256</v>
      </c>
      <c r="C14" s="146"/>
      <c r="G14" s="145"/>
      <c r="H14" s="147" t="s">
        <v>259</v>
      </c>
      <c r="I14" s="146"/>
    </row>
    <row r="16" spans="1:12" x14ac:dyDescent="0.3">
      <c r="A16" s="1"/>
      <c r="B16" t="s">
        <v>234</v>
      </c>
    </row>
    <row r="17" spans="1:3" x14ac:dyDescent="0.3">
      <c r="A17" s="145" t="s">
        <v>2</v>
      </c>
      <c r="B17" t="s">
        <v>223</v>
      </c>
      <c r="C17">
        <v>2</v>
      </c>
    </row>
    <row r="18" spans="1:3" x14ac:dyDescent="0.3">
      <c r="A18" s="145" t="s">
        <v>3</v>
      </c>
      <c r="B18" t="s">
        <v>31</v>
      </c>
      <c r="C18">
        <v>0</v>
      </c>
    </row>
    <row r="19" spans="1:3" x14ac:dyDescent="0.3">
      <c r="A19" s="145" t="s">
        <v>4</v>
      </c>
      <c r="B19" t="s">
        <v>200</v>
      </c>
      <c r="C19">
        <v>2</v>
      </c>
    </row>
    <row r="20" spans="1:3" x14ac:dyDescent="0.3">
      <c r="A20" s="145" t="s">
        <v>5</v>
      </c>
      <c r="B20" t="s">
        <v>199</v>
      </c>
      <c r="C20">
        <v>0</v>
      </c>
    </row>
    <row r="21" spans="1:3" x14ac:dyDescent="0.3">
      <c r="A21" s="145" t="s">
        <v>6</v>
      </c>
      <c r="B21" t="s">
        <v>228</v>
      </c>
      <c r="C21">
        <v>2</v>
      </c>
    </row>
    <row r="22" spans="1:3" x14ac:dyDescent="0.3">
      <c r="A22" s="145" t="s">
        <v>7</v>
      </c>
      <c r="B22" t="s">
        <v>11</v>
      </c>
      <c r="C22">
        <v>0</v>
      </c>
    </row>
    <row r="23" spans="1:3" x14ac:dyDescent="0.3">
      <c r="A23" s="145" t="s">
        <v>8</v>
      </c>
      <c r="B23" t="s">
        <v>48</v>
      </c>
      <c r="C23">
        <v>2</v>
      </c>
    </row>
    <row r="24" spans="1:3" x14ac:dyDescent="0.3">
      <c r="A24" s="145" t="s">
        <v>9</v>
      </c>
      <c r="B24" t="s">
        <v>232</v>
      </c>
      <c r="C24">
        <v>0</v>
      </c>
    </row>
    <row r="25" spans="1:3" x14ac:dyDescent="0.3">
      <c r="A25" s="4"/>
    </row>
    <row r="26" spans="1:3" x14ac:dyDescent="0.3">
      <c r="A26" s="4"/>
      <c r="B26" t="s">
        <v>235</v>
      </c>
    </row>
    <row r="27" spans="1:3" x14ac:dyDescent="0.3">
      <c r="A27" s="145" t="s">
        <v>2</v>
      </c>
      <c r="B27" t="s">
        <v>223</v>
      </c>
    </row>
    <row r="28" spans="1:3" x14ac:dyDescent="0.3">
      <c r="A28" s="145" t="s">
        <v>3</v>
      </c>
      <c r="B28" t="s">
        <v>31</v>
      </c>
      <c r="C28">
        <v>2</v>
      </c>
    </row>
    <row r="29" spans="1:3" x14ac:dyDescent="0.3">
      <c r="A29" s="145" t="s">
        <v>4</v>
      </c>
      <c r="B29" t="s">
        <v>200</v>
      </c>
      <c r="C29">
        <v>0</v>
      </c>
    </row>
    <row r="30" spans="1:3" x14ac:dyDescent="0.3">
      <c r="A30" s="145" t="s">
        <v>5</v>
      </c>
      <c r="B30" t="s">
        <v>199</v>
      </c>
      <c r="C30">
        <v>2</v>
      </c>
    </row>
    <row r="31" spans="1:3" x14ac:dyDescent="0.3">
      <c r="A31" s="145" t="s">
        <v>6</v>
      </c>
      <c r="B31" t="s">
        <v>228</v>
      </c>
      <c r="C31">
        <v>0</v>
      </c>
    </row>
    <row r="32" spans="1:3" x14ac:dyDescent="0.3">
      <c r="A32" s="145" t="s">
        <v>7</v>
      </c>
      <c r="B32" t="s">
        <v>11</v>
      </c>
      <c r="C32">
        <v>1</v>
      </c>
    </row>
    <row r="33" spans="1:3" x14ac:dyDescent="0.3">
      <c r="A33" s="145" t="s">
        <v>8</v>
      </c>
      <c r="B33" t="s">
        <v>48</v>
      </c>
      <c r="C33">
        <v>2</v>
      </c>
    </row>
    <row r="34" spans="1:3" x14ac:dyDescent="0.3">
      <c r="A34" s="145" t="s">
        <v>9</v>
      </c>
      <c r="B34" t="s">
        <v>232</v>
      </c>
    </row>
    <row r="35" spans="1:3" x14ac:dyDescent="0.3">
      <c r="A35" s="4"/>
    </row>
    <row r="36" spans="1:3" x14ac:dyDescent="0.3">
      <c r="A36" s="4"/>
      <c r="B36" t="s">
        <v>236</v>
      </c>
    </row>
    <row r="37" spans="1:3" x14ac:dyDescent="0.3">
      <c r="A37" s="145" t="s">
        <v>2</v>
      </c>
      <c r="B37" t="s">
        <v>223</v>
      </c>
      <c r="C37">
        <v>2</v>
      </c>
    </row>
    <row r="38" spans="1:3" x14ac:dyDescent="0.3">
      <c r="A38" s="145" t="s">
        <v>3</v>
      </c>
      <c r="B38" t="s">
        <v>31</v>
      </c>
      <c r="C38">
        <v>0</v>
      </c>
    </row>
    <row r="39" spans="1:3" x14ac:dyDescent="0.3">
      <c r="A39" s="145" t="s">
        <v>4</v>
      </c>
      <c r="B39" t="s">
        <v>200</v>
      </c>
      <c r="C39">
        <v>1</v>
      </c>
    </row>
    <row r="40" spans="1:3" x14ac:dyDescent="0.3">
      <c r="A40" s="145" t="s">
        <v>5</v>
      </c>
      <c r="B40" t="s">
        <v>199</v>
      </c>
      <c r="C40">
        <v>2</v>
      </c>
    </row>
    <row r="41" spans="1:3" x14ac:dyDescent="0.3">
      <c r="A41" s="145" t="s">
        <v>6</v>
      </c>
      <c r="B41" t="s">
        <v>228</v>
      </c>
      <c r="C41">
        <v>0</v>
      </c>
    </row>
    <row r="42" spans="1:3" x14ac:dyDescent="0.3">
      <c r="A42" s="145" t="s">
        <v>7</v>
      </c>
      <c r="B42" t="s">
        <v>48</v>
      </c>
      <c r="C42">
        <v>2</v>
      </c>
    </row>
    <row r="43" spans="1:3" x14ac:dyDescent="0.3">
      <c r="A43" s="145" t="s">
        <v>8</v>
      </c>
      <c r="B43" t="s">
        <v>11</v>
      </c>
      <c r="C43">
        <v>0</v>
      </c>
    </row>
    <row r="44" spans="1:3" x14ac:dyDescent="0.3">
      <c r="A44" s="145" t="s">
        <v>9</v>
      </c>
      <c r="B44" t="s">
        <v>232</v>
      </c>
      <c r="C44">
        <v>2</v>
      </c>
    </row>
    <row r="45" spans="1:3" x14ac:dyDescent="0.3">
      <c r="A45" s="4"/>
    </row>
    <row r="46" spans="1:3" x14ac:dyDescent="0.3">
      <c r="A46" s="4"/>
      <c r="B46" t="s">
        <v>237</v>
      </c>
    </row>
    <row r="47" spans="1:3" x14ac:dyDescent="0.3">
      <c r="A47" s="145" t="s">
        <v>2</v>
      </c>
      <c r="B47" t="s">
        <v>223</v>
      </c>
    </row>
    <row r="48" spans="1:3" x14ac:dyDescent="0.3">
      <c r="A48" s="145" t="s">
        <v>3</v>
      </c>
      <c r="B48" t="s">
        <v>31</v>
      </c>
      <c r="C48">
        <v>0</v>
      </c>
    </row>
    <row r="49" spans="1:3" x14ac:dyDescent="0.3">
      <c r="A49" s="145" t="s">
        <v>4</v>
      </c>
      <c r="B49" t="s">
        <v>199</v>
      </c>
      <c r="C49">
        <v>2</v>
      </c>
    </row>
    <row r="50" spans="1:3" x14ac:dyDescent="0.3">
      <c r="A50" s="145" t="s">
        <v>5</v>
      </c>
      <c r="B50" t="s">
        <v>200</v>
      </c>
      <c r="C50">
        <v>0</v>
      </c>
    </row>
    <row r="51" spans="1:3" x14ac:dyDescent="0.3">
      <c r="A51" s="145" t="s">
        <v>6</v>
      </c>
      <c r="B51" t="s">
        <v>48</v>
      </c>
      <c r="C51">
        <v>2</v>
      </c>
    </row>
    <row r="52" spans="1:3" x14ac:dyDescent="0.3">
      <c r="A52" s="145" t="s">
        <v>7</v>
      </c>
      <c r="B52" t="s">
        <v>228</v>
      </c>
      <c r="C52">
        <v>2</v>
      </c>
    </row>
    <row r="53" spans="1:3" x14ac:dyDescent="0.3">
      <c r="A53" s="145" t="s">
        <v>8</v>
      </c>
      <c r="B53" t="s">
        <v>232</v>
      </c>
      <c r="C53">
        <v>0</v>
      </c>
    </row>
    <row r="54" spans="1:3" x14ac:dyDescent="0.3">
      <c r="A54" s="145" t="s">
        <v>9</v>
      </c>
      <c r="B54" t="s">
        <v>11</v>
      </c>
    </row>
    <row r="55" spans="1:3" x14ac:dyDescent="0.3">
      <c r="A55" s="4"/>
    </row>
    <row r="56" spans="1:3" x14ac:dyDescent="0.3">
      <c r="A56" s="4"/>
      <c r="B56" t="s">
        <v>238</v>
      </c>
    </row>
    <row r="57" spans="1:3" x14ac:dyDescent="0.3">
      <c r="A57" s="145" t="s">
        <v>2</v>
      </c>
      <c r="B57" t="s">
        <v>223</v>
      </c>
      <c r="C57">
        <v>2</v>
      </c>
    </row>
    <row r="58" spans="1:3" x14ac:dyDescent="0.3">
      <c r="A58" s="145" t="s">
        <v>3</v>
      </c>
      <c r="B58" t="s">
        <v>199</v>
      </c>
      <c r="C58">
        <v>0</v>
      </c>
    </row>
    <row r="59" spans="1:3" x14ac:dyDescent="0.3">
      <c r="A59" s="145" t="s">
        <v>4</v>
      </c>
      <c r="B59" t="s">
        <v>31</v>
      </c>
      <c r="C59">
        <v>2</v>
      </c>
    </row>
    <row r="60" spans="1:3" x14ac:dyDescent="0.3">
      <c r="A60" s="145" t="s">
        <v>5</v>
      </c>
      <c r="B60" t="s">
        <v>48</v>
      </c>
      <c r="C60">
        <v>1</v>
      </c>
    </row>
    <row r="61" spans="1:3" x14ac:dyDescent="0.3">
      <c r="A61" s="145" t="s">
        <v>6</v>
      </c>
      <c r="B61" t="s">
        <v>200</v>
      </c>
      <c r="C61">
        <v>1</v>
      </c>
    </row>
    <row r="62" spans="1:3" x14ac:dyDescent="0.3">
      <c r="A62" s="145" t="s">
        <v>7</v>
      </c>
      <c r="B62" t="s">
        <v>228</v>
      </c>
      <c r="C62">
        <v>2</v>
      </c>
    </row>
    <row r="63" spans="1:3" x14ac:dyDescent="0.3">
      <c r="A63" s="145" t="s">
        <v>8</v>
      </c>
      <c r="B63" t="s">
        <v>232</v>
      </c>
      <c r="C63">
        <v>0</v>
      </c>
    </row>
    <row r="64" spans="1:3" x14ac:dyDescent="0.3">
      <c r="A64" s="145" t="s">
        <v>9</v>
      </c>
      <c r="B64" t="s">
        <v>11</v>
      </c>
      <c r="C64">
        <v>2</v>
      </c>
    </row>
    <row r="65" spans="1:3" x14ac:dyDescent="0.3">
      <c r="A65" s="4"/>
    </row>
    <row r="66" spans="1:3" x14ac:dyDescent="0.3">
      <c r="A66" s="4"/>
      <c r="B66" t="s">
        <v>239</v>
      </c>
    </row>
    <row r="67" spans="1:3" x14ac:dyDescent="0.3">
      <c r="A67" s="145" t="s">
        <v>2</v>
      </c>
      <c r="B67" t="s">
        <v>223</v>
      </c>
    </row>
    <row r="68" spans="1:3" x14ac:dyDescent="0.3">
      <c r="A68" s="145" t="s">
        <v>3</v>
      </c>
      <c r="B68" t="s">
        <v>199</v>
      </c>
      <c r="C68">
        <v>1</v>
      </c>
    </row>
    <row r="69" spans="1:3" x14ac:dyDescent="0.3">
      <c r="A69" s="145" t="s">
        <v>4</v>
      </c>
      <c r="B69" t="s">
        <v>31</v>
      </c>
      <c r="C69">
        <v>2</v>
      </c>
    </row>
    <row r="70" spans="1:3" x14ac:dyDescent="0.3">
      <c r="A70" s="145" t="s">
        <v>5</v>
      </c>
      <c r="B70" t="s">
        <v>48</v>
      </c>
      <c r="C70">
        <v>0</v>
      </c>
    </row>
    <row r="71" spans="1:3" x14ac:dyDescent="0.3">
      <c r="A71" s="145" t="s">
        <v>6</v>
      </c>
      <c r="B71" t="s">
        <v>228</v>
      </c>
      <c r="C71">
        <v>2</v>
      </c>
    </row>
    <row r="72" spans="1:3" x14ac:dyDescent="0.3">
      <c r="A72" s="145" t="s">
        <v>7</v>
      </c>
      <c r="B72" t="s">
        <v>200</v>
      </c>
      <c r="C72">
        <v>2</v>
      </c>
    </row>
    <row r="73" spans="1:3" x14ac:dyDescent="0.3">
      <c r="A73" s="145" t="s">
        <v>8</v>
      </c>
      <c r="B73" t="s">
        <v>11</v>
      </c>
      <c r="C73">
        <v>0</v>
      </c>
    </row>
    <row r="74" spans="1:3" x14ac:dyDescent="0.3">
      <c r="A74" s="145" t="s">
        <v>9</v>
      </c>
      <c r="B74" t="s">
        <v>232</v>
      </c>
    </row>
    <row r="75" spans="1:3" x14ac:dyDescent="0.3">
      <c r="A75" s="4"/>
    </row>
    <row r="76" spans="1:3" x14ac:dyDescent="0.3">
      <c r="A76" s="4"/>
      <c r="B76" t="s">
        <v>240</v>
      </c>
    </row>
    <row r="77" spans="1:3" x14ac:dyDescent="0.3">
      <c r="A77" s="145" t="s">
        <v>2</v>
      </c>
      <c r="B77" t="s">
        <v>223</v>
      </c>
      <c r="C77">
        <v>0</v>
      </c>
    </row>
    <row r="78" spans="1:3" x14ac:dyDescent="0.3">
      <c r="A78" s="145" t="s">
        <v>3</v>
      </c>
      <c r="B78" t="s">
        <v>31</v>
      </c>
      <c r="C78">
        <v>2</v>
      </c>
    </row>
    <row r="79" spans="1:3" x14ac:dyDescent="0.3">
      <c r="A79" s="145" t="s">
        <v>4</v>
      </c>
      <c r="B79" t="s">
        <v>199</v>
      </c>
      <c r="C79">
        <v>0</v>
      </c>
    </row>
    <row r="80" spans="1:3" x14ac:dyDescent="0.3">
      <c r="A80" s="145" t="s">
        <v>5</v>
      </c>
      <c r="B80" t="s">
        <v>228</v>
      </c>
      <c r="C80">
        <v>2</v>
      </c>
    </row>
    <row r="81" spans="1:3" x14ac:dyDescent="0.3">
      <c r="A81" s="145" t="s">
        <v>6</v>
      </c>
      <c r="B81" t="s">
        <v>48</v>
      </c>
      <c r="C81">
        <v>2</v>
      </c>
    </row>
    <row r="82" spans="1:3" x14ac:dyDescent="0.3">
      <c r="A82" s="145" t="s">
        <v>7</v>
      </c>
      <c r="B82" t="s">
        <v>200</v>
      </c>
      <c r="C82">
        <v>0</v>
      </c>
    </row>
    <row r="83" spans="1:3" x14ac:dyDescent="0.3">
      <c r="A83" s="145" t="s">
        <v>8</v>
      </c>
      <c r="B83" t="s">
        <v>11</v>
      </c>
      <c r="C83">
        <v>2</v>
      </c>
    </row>
    <row r="84" spans="1:3" x14ac:dyDescent="0.3">
      <c r="A84" s="145" t="s">
        <v>9</v>
      </c>
      <c r="B84" t="s">
        <v>232</v>
      </c>
      <c r="C84">
        <v>1</v>
      </c>
    </row>
    <row r="85" spans="1:3" x14ac:dyDescent="0.3">
      <c r="A85" s="4"/>
    </row>
    <row r="86" spans="1:3" x14ac:dyDescent="0.3">
      <c r="A86" s="4"/>
      <c r="B86" t="s">
        <v>241</v>
      </c>
    </row>
    <row r="87" spans="1:3" x14ac:dyDescent="0.3">
      <c r="A87" s="145" t="s">
        <v>2</v>
      </c>
      <c r="B87" t="s">
        <v>31</v>
      </c>
    </row>
    <row r="88" spans="1:3" x14ac:dyDescent="0.3">
      <c r="A88" s="145" t="s">
        <v>3</v>
      </c>
      <c r="B88" t="s">
        <v>223</v>
      </c>
      <c r="C88">
        <v>2</v>
      </c>
    </row>
    <row r="89" spans="1:3" x14ac:dyDescent="0.3">
      <c r="A89" s="145" t="s">
        <v>4</v>
      </c>
      <c r="B89" t="s">
        <v>228</v>
      </c>
      <c r="C89">
        <v>0</v>
      </c>
    </row>
    <row r="90" spans="1:3" x14ac:dyDescent="0.3">
      <c r="A90" s="145" t="s">
        <v>5</v>
      </c>
      <c r="B90" t="s">
        <v>199</v>
      </c>
      <c r="C90">
        <v>0</v>
      </c>
    </row>
    <row r="91" spans="1:3" x14ac:dyDescent="0.3">
      <c r="A91" s="145" t="s">
        <v>6</v>
      </c>
      <c r="B91" t="s">
        <v>48</v>
      </c>
      <c r="C91">
        <v>2</v>
      </c>
    </row>
    <row r="92" spans="1:3" x14ac:dyDescent="0.3">
      <c r="A92" s="145" t="s">
        <v>7</v>
      </c>
      <c r="B92" t="s">
        <v>200</v>
      </c>
      <c r="C92">
        <v>0</v>
      </c>
    </row>
    <row r="93" spans="1:3" x14ac:dyDescent="0.3">
      <c r="A93" s="145" t="s">
        <v>8</v>
      </c>
      <c r="B93" t="s">
        <v>11</v>
      </c>
      <c r="C93">
        <v>2</v>
      </c>
    </row>
    <row r="94" spans="1:3" x14ac:dyDescent="0.3">
      <c r="A94" s="145" t="s">
        <v>9</v>
      </c>
      <c r="B94" t="s">
        <v>232</v>
      </c>
    </row>
    <row r="95" spans="1:3" x14ac:dyDescent="0.3">
      <c r="A95" s="4"/>
    </row>
    <row r="96" spans="1:3" x14ac:dyDescent="0.3">
      <c r="A96" s="4"/>
      <c r="B96" t="s">
        <v>242</v>
      </c>
    </row>
    <row r="97" spans="1:3" x14ac:dyDescent="0.3">
      <c r="A97" s="145" t="s">
        <v>2</v>
      </c>
      <c r="B97" t="s">
        <v>31</v>
      </c>
      <c r="C97">
        <v>2</v>
      </c>
    </row>
    <row r="98" spans="1:3" x14ac:dyDescent="0.3">
      <c r="A98" s="145" t="s">
        <v>3</v>
      </c>
      <c r="B98" t="s">
        <v>223</v>
      </c>
      <c r="C98">
        <v>1</v>
      </c>
    </row>
    <row r="99" spans="1:3" x14ac:dyDescent="0.3">
      <c r="A99" s="145" t="s">
        <v>4</v>
      </c>
      <c r="B99" t="s">
        <v>228</v>
      </c>
      <c r="C99">
        <v>2</v>
      </c>
    </row>
    <row r="100" spans="1:3" x14ac:dyDescent="0.3">
      <c r="A100" s="145" t="s">
        <v>5</v>
      </c>
      <c r="B100" t="s">
        <v>48</v>
      </c>
      <c r="C100">
        <v>0</v>
      </c>
    </row>
    <row r="101" spans="1:3" x14ac:dyDescent="0.3">
      <c r="A101" s="145" t="s">
        <v>6</v>
      </c>
      <c r="B101" t="s">
        <v>199</v>
      </c>
      <c r="C101">
        <v>2</v>
      </c>
    </row>
    <row r="102" spans="1:3" x14ac:dyDescent="0.3">
      <c r="A102" s="145" t="s">
        <v>7</v>
      </c>
      <c r="B102" t="s">
        <v>11</v>
      </c>
      <c r="C102">
        <v>1</v>
      </c>
    </row>
    <row r="103" spans="1:3" x14ac:dyDescent="0.3">
      <c r="A103" s="145" t="s">
        <v>8</v>
      </c>
      <c r="B103" t="s">
        <v>200</v>
      </c>
      <c r="C103">
        <v>1</v>
      </c>
    </row>
    <row r="104" spans="1:3" x14ac:dyDescent="0.3">
      <c r="A104" s="145" t="s">
        <v>9</v>
      </c>
      <c r="B104" t="s">
        <v>232</v>
      </c>
      <c r="C104">
        <v>2</v>
      </c>
    </row>
    <row r="105" spans="1:3" x14ac:dyDescent="0.3">
      <c r="A105" s="4"/>
    </row>
    <row r="106" spans="1:3" x14ac:dyDescent="0.3">
      <c r="A106" s="4"/>
      <c r="B106" t="s">
        <v>243</v>
      </c>
    </row>
    <row r="107" spans="1:3" x14ac:dyDescent="0.3">
      <c r="A107" s="145" t="s">
        <v>2</v>
      </c>
      <c r="B107" t="s">
        <v>31</v>
      </c>
    </row>
    <row r="108" spans="1:3" x14ac:dyDescent="0.3">
      <c r="A108" s="145" t="s">
        <v>3</v>
      </c>
      <c r="B108" t="s">
        <v>223</v>
      </c>
      <c r="C108">
        <v>1</v>
      </c>
    </row>
    <row r="109" spans="1:3" x14ac:dyDescent="0.3">
      <c r="A109" s="145" t="s">
        <v>4</v>
      </c>
      <c r="B109" t="s">
        <v>228</v>
      </c>
      <c r="C109">
        <v>2</v>
      </c>
    </row>
    <row r="110" spans="1:3" x14ac:dyDescent="0.3">
      <c r="A110" s="145" t="s">
        <v>5</v>
      </c>
      <c r="B110" t="s">
        <v>48</v>
      </c>
      <c r="C110">
        <v>1</v>
      </c>
    </row>
    <row r="111" spans="1:3" x14ac:dyDescent="0.3">
      <c r="A111" s="145" t="s">
        <v>6</v>
      </c>
      <c r="B111" t="s">
        <v>199</v>
      </c>
      <c r="C111">
        <v>2</v>
      </c>
    </row>
    <row r="112" spans="1:3" x14ac:dyDescent="0.3">
      <c r="A112" s="145" t="s">
        <v>7</v>
      </c>
      <c r="B112" t="s">
        <v>11</v>
      </c>
      <c r="C112">
        <v>2</v>
      </c>
    </row>
    <row r="113" spans="1:3" x14ac:dyDescent="0.3">
      <c r="A113" s="145" t="s">
        <v>8</v>
      </c>
      <c r="B113" t="s">
        <v>232</v>
      </c>
      <c r="C113">
        <v>0</v>
      </c>
    </row>
    <row r="114" spans="1:3" x14ac:dyDescent="0.3">
      <c r="A114" s="145" t="s">
        <v>9</v>
      </c>
      <c r="B114" t="s">
        <v>200</v>
      </c>
    </row>
    <row r="115" spans="1:3" x14ac:dyDescent="0.3">
      <c r="A115" s="4"/>
    </row>
    <row r="116" spans="1:3" x14ac:dyDescent="0.3">
      <c r="A116" s="4"/>
      <c r="B116" t="s">
        <v>244</v>
      </c>
    </row>
    <row r="117" spans="1:3" x14ac:dyDescent="0.3">
      <c r="A117" s="145" t="s">
        <v>2</v>
      </c>
      <c r="B117" t="s">
        <v>31</v>
      </c>
      <c r="C117">
        <v>2</v>
      </c>
    </row>
    <row r="118" spans="1:3" x14ac:dyDescent="0.3">
      <c r="A118" s="145" t="s">
        <v>3</v>
      </c>
      <c r="B118" t="s">
        <v>228</v>
      </c>
      <c r="C118">
        <v>0</v>
      </c>
    </row>
    <row r="119" spans="1:3" x14ac:dyDescent="0.3">
      <c r="A119" s="145" t="s">
        <v>4</v>
      </c>
      <c r="B119" t="s">
        <v>223</v>
      </c>
      <c r="C119">
        <v>2</v>
      </c>
    </row>
    <row r="120" spans="1:3" x14ac:dyDescent="0.3">
      <c r="A120" s="145" t="s">
        <v>5</v>
      </c>
      <c r="B120" t="s">
        <v>199</v>
      </c>
      <c r="C120">
        <v>0</v>
      </c>
    </row>
    <row r="121" spans="1:3" x14ac:dyDescent="0.3">
      <c r="A121" s="145" t="s">
        <v>6</v>
      </c>
      <c r="B121" t="s">
        <v>48</v>
      </c>
      <c r="C121">
        <v>2</v>
      </c>
    </row>
    <row r="122" spans="1:3" x14ac:dyDescent="0.3">
      <c r="A122" s="145" t="s">
        <v>7</v>
      </c>
      <c r="B122" t="s">
        <v>11</v>
      </c>
      <c r="C122">
        <v>0</v>
      </c>
    </row>
    <row r="123" spans="1:3" x14ac:dyDescent="0.3">
      <c r="A123" s="145" t="s">
        <v>8</v>
      </c>
      <c r="B123" t="s">
        <v>232</v>
      </c>
      <c r="C123">
        <v>2</v>
      </c>
    </row>
    <row r="124" spans="1:3" x14ac:dyDescent="0.3">
      <c r="A124" s="145" t="s">
        <v>9</v>
      </c>
      <c r="B124" t="s">
        <v>200</v>
      </c>
      <c r="C124">
        <v>1</v>
      </c>
    </row>
    <row r="125" spans="1:3" x14ac:dyDescent="0.3">
      <c r="A125" s="4"/>
    </row>
    <row r="126" spans="1:3" x14ac:dyDescent="0.3">
      <c r="A126" s="4"/>
      <c r="B126" t="s">
        <v>245</v>
      </c>
    </row>
    <row r="127" spans="1:3" x14ac:dyDescent="0.3">
      <c r="A127" s="145" t="s">
        <v>2</v>
      </c>
      <c r="B127" t="s">
        <v>31</v>
      </c>
    </row>
    <row r="128" spans="1:3" x14ac:dyDescent="0.3">
      <c r="A128" s="145" t="s">
        <v>3</v>
      </c>
      <c r="B128" t="s">
        <v>228</v>
      </c>
      <c r="C128">
        <v>0</v>
      </c>
    </row>
    <row r="129" spans="1:3" x14ac:dyDescent="0.3">
      <c r="A129" s="145" t="s">
        <v>4</v>
      </c>
      <c r="B129" t="s">
        <v>223</v>
      </c>
      <c r="C129">
        <v>2</v>
      </c>
    </row>
    <row r="130" spans="1:3" x14ac:dyDescent="0.3">
      <c r="A130" s="145" t="s">
        <v>5</v>
      </c>
      <c r="B130" t="s">
        <v>199</v>
      </c>
      <c r="C130">
        <v>2</v>
      </c>
    </row>
    <row r="131" spans="1:3" x14ac:dyDescent="0.3">
      <c r="A131" s="145" t="s">
        <v>6</v>
      </c>
      <c r="B131" t="s">
        <v>48</v>
      </c>
      <c r="C131">
        <v>1</v>
      </c>
    </row>
    <row r="132" spans="1:3" x14ac:dyDescent="0.3">
      <c r="A132" s="145" t="s">
        <v>7</v>
      </c>
      <c r="B132" t="s">
        <v>11</v>
      </c>
      <c r="C132">
        <v>0</v>
      </c>
    </row>
    <row r="133" spans="1:3" x14ac:dyDescent="0.3">
      <c r="A133" s="145" t="s">
        <v>8</v>
      </c>
      <c r="B133" t="s">
        <v>232</v>
      </c>
      <c r="C133">
        <v>2</v>
      </c>
    </row>
    <row r="134" spans="1:3" x14ac:dyDescent="0.3">
      <c r="A134" s="145" t="s">
        <v>9</v>
      </c>
      <c r="B134" t="s">
        <v>200</v>
      </c>
    </row>
    <row r="135" spans="1:3" x14ac:dyDescent="0.3">
      <c r="A135" s="4"/>
    </row>
    <row r="136" spans="1:3" x14ac:dyDescent="0.3">
      <c r="A136" s="4"/>
      <c r="B136" t="s">
        <v>246</v>
      </c>
    </row>
    <row r="137" spans="1:3" x14ac:dyDescent="0.3">
      <c r="A137" s="145" t="s">
        <v>2</v>
      </c>
      <c r="B137" t="s">
        <v>31</v>
      </c>
      <c r="C137">
        <v>2</v>
      </c>
    </row>
    <row r="138" spans="1:3" x14ac:dyDescent="0.3">
      <c r="A138" s="145" t="s">
        <v>3</v>
      </c>
      <c r="B138" t="s">
        <v>223</v>
      </c>
      <c r="C138">
        <v>1</v>
      </c>
    </row>
    <row r="139" spans="1:3" x14ac:dyDescent="0.3">
      <c r="A139" s="145" t="s">
        <v>4</v>
      </c>
      <c r="B139" t="s">
        <v>228</v>
      </c>
      <c r="C139">
        <v>1</v>
      </c>
    </row>
    <row r="140" spans="1:3" x14ac:dyDescent="0.3">
      <c r="A140" s="145" t="s">
        <v>5</v>
      </c>
      <c r="B140" t="s">
        <v>199</v>
      </c>
      <c r="C140">
        <v>2</v>
      </c>
    </row>
    <row r="141" spans="1:3" x14ac:dyDescent="0.3">
      <c r="A141" s="145" t="s">
        <v>6</v>
      </c>
      <c r="B141" t="s">
        <v>48</v>
      </c>
      <c r="C141">
        <v>1</v>
      </c>
    </row>
    <row r="142" spans="1:3" x14ac:dyDescent="0.3">
      <c r="A142" s="145" t="s">
        <v>7</v>
      </c>
      <c r="B142" t="s">
        <v>232</v>
      </c>
      <c r="C142">
        <v>2</v>
      </c>
    </row>
    <row r="143" spans="1:3" x14ac:dyDescent="0.3">
      <c r="A143" s="145" t="s">
        <v>8</v>
      </c>
      <c r="B143" t="s">
        <v>11</v>
      </c>
      <c r="C143">
        <v>0</v>
      </c>
    </row>
    <row r="144" spans="1:3" x14ac:dyDescent="0.3">
      <c r="A144" s="145" t="s">
        <v>9</v>
      </c>
      <c r="B144" t="s">
        <v>200</v>
      </c>
      <c r="C144">
        <v>2</v>
      </c>
    </row>
    <row r="145" spans="1:3" x14ac:dyDescent="0.3">
      <c r="A145" s="4"/>
    </row>
    <row r="146" spans="1:3" x14ac:dyDescent="0.3">
      <c r="A146" s="4"/>
      <c r="B146" t="s">
        <v>247</v>
      </c>
    </row>
    <row r="147" spans="1:3" x14ac:dyDescent="0.3">
      <c r="A147" s="145" t="s">
        <v>2</v>
      </c>
      <c r="B147" t="s">
        <v>31</v>
      </c>
    </row>
    <row r="148" spans="1:3" x14ac:dyDescent="0.3">
      <c r="A148" s="145" t="s">
        <v>3</v>
      </c>
      <c r="B148" t="s">
        <v>223</v>
      </c>
      <c r="C148">
        <v>2</v>
      </c>
    </row>
    <row r="149" spans="1:3" x14ac:dyDescent="0.3">
      <c r="A149" s="145" t="s">
        <v>4</v>
      </c>
      <c r="B149" t="s">
        <v>199</v>
      </c>
      <c r="C149">
        <v>1</v>
      </c>
    </row>
    <row r="150" spans="1:3" x14ac:dyDescent="0.3">
      <c r="A150" s="145" t="s">
        <v>5</v>
      </c>
      <c r="B150" t="s">
        <v>228</v>
      </c>
      <c r="C150">
        <v>2</v>
      </c>
    </row>
    <row r="151" spans="1:3" x14ac:dyDescent="0.3">
      <c r="A151" s="145" t="s">
        <v>6</v>
      </c>
      <c r="B151" t="s">
        <v>232</v>
      </c>
      <c r="C151">
        <v>1</v>
      </c>
    </row>
    <row r="152" spans="1:3" x14ac:dyDescent="0.3">
      <c r="A152" s="145" t="s">
        <v>7</v>
      </c>
      <c r="B152" t="s">
        <v>48</v>
      </c>
      <c r="C152">
        <v>2</v>
      </c>
    </row>
    <row r="153" spans="1:3" x14ac:dyDescent="0.3">
      <c r="A153" s="145" t="s">
        <v>8</v>
      </c>
      <c r="B153" t="s">
        <v>200</v>
      </c>
      <c r="C153">
        <v>1</v>
      </c>
    </row>
    <row r="154" spans="1:3" x14ac:dyDescent="0.3">
      <c r="A154" s="145" t="s">
        <v>9</v>
      </c>
      <c r="B154" t="s">
        <v>11</v>
      </c>
    </row>
    <row r="155" spans="1:3" x14ac:dyDescent="0.3">
      <c r="A155" s="4"/>
    </row>
    <row r="156" spans="1:3" x14ac:dyDescent="0.3">
      <c r="A156" s="4"/>
      <c r="B156" t="s">
        <v>248</v>
      </c>
    </row>
    <row r="157" spans="1:3" x14ac:dyDescent="0.3">
      <c r="A157" s="145" t="s">
        <v>2</v>
      </c>
      <c r="B157" t="s">
        <v>31</v>
      </c>
      <c r="C157">
        <v>2</v>
      </c>
    </row>
    <row r="158" spans="1:3" x14ac:dyDescent="0.3">
      <c r="A158" s="145" t="s">
        <v>3</v>
      </c>
      <c r="B158" t="s">
        <v>223</v>
      </c>
      <c r="C158">
        <v>0</v>
      </c>
    </row>
    <row r="159" spans="1:3" x14ac:dyDescent="0.3">
      <c r="A159" s="145" t="s">
        <v>4</v>
      </c>
      <c r="B159" t="s">
        <v>199</v>
      </c>
      <c r="C159">
        <v>0</v>
      </c>
    </row>
    <row r="160" spans="1:3" x14ac:dyDescent="0.3">
      <c r="A160" s="145" t="s">
        <v>5</v>
      </c>
      <c r="B160" t="s">
        <v>228</v>
      </c>
      <c r="C160">
        <v>2</v>
      </c>
    </row>
    <row r="161" spans="1:3" x14ac:dyDescent="0.3">
      <c r="A161" s="145" t="s">
        <v>6</v>
      </c>
      <c r="B161" t="s">
        <v>232</v>
      </c>
      <c r="C161">
        <v>1</v>
      </c>
    </row>
    <row r="162" spans="1:3" x14ac:dyDescent="0.3">
      <c r="A162" s="145" t="s">
        <v>7</v>
      </c>
      <c r="B162" t="s">
        <v>48</v>
      </c>
      <c r="C162">
        <v>2</v>
      </c>
    </row>
    <row r="163" spans="1:3" x14ac:dyDescent="0.3">
      <c r="A163" s="145" t="s">
        <v>8</v>
      </c>
      <c r="B163" t="s">
        <v>200</v>
      </c>
      <c r="C163">
        <v>2</v>
      </c>
    </row>
    <row r="164" spans="1:3" x14ac:dyDescent="0.3">
      <c r="A164" s="145" t="s">
        <v>9</v>
      </c>
      <c r="B164" t="s">
        <v>11</v>
      </c>
      <c r="C164">
        <v>1</v>
      </c>
    </row>
    <row r="165" spans="1:3" x14ac:dyDescent="0.3">
      <c r="A165" s="4"/>
    </row>
    <row r="166" spans="1:3" x14ac:dyDescent="0.3">
      <c r="A166" s="4"/>
      <c r="B166" t="s">
        <v>249</v>
      </c>
    </row>
    <row r="167" spans="1:3" x14ac:dyDescent="0.3">
      <c r="A167" s="145" t="s">
        <v>2</v>
      </c>
      <c r="B167" t="s">
        <v>31</v>
      </c>
    </row>
    <row r="168" spans="1:3" x14ac:dyDescent="0.3">
      <c r="A168" s="145" t="s">
        <v>3</v>
      </c>
      <c r="B168" t="s">
        <v>223</v>
      </c>
      <c r="C168">
        <v>2</v>
      </c>
    </row>
    <row r="169" spans="1:3" x14ac:dyDescent="0.3">
      <c r="A169" s="145" t="s">
        <v>4</v>
      </c>
      <c r="B169" t="s">
        <v>228</v>
      </c>
      <c r="C169">
        <v>0</v>
      </c>
    </row>
    <row r="170" spans="1:3" x14ac:dyDescent="0.3">
      <c r="A170" s="145" t="s">
        <v>5</v>
      </c>
      <c r="B170" t="s">
        <v>199</v>
      </c>
      <c r="C170">
        <v>0</v>
      </c>
    </row>
    <row r="171" spans="1:3" x14ac:dyDescent="0.3">
      <c r="A171" s="145" t="s">
        <v>6</v>
      </c>
      <c r="B171" t="s">
        <v>48</v>
      </c>
      <c r="C171">
        <v>2</v>
      </c>
    </row>
    <row r="172" spans="1:3" x14ac:dyDescent="0.3">
      <c r="A172" s="145" t="s">
        <v>7</v>
      </c>
      <c r="B172" t="s">
        <v>232</v>
      </c>
      <c r="C172">
        <v>1</v>
      </c>
    </row>
    <row r="173" spans="1:3" x14ac:dyDescent="0.3">
      <c r="A173" s="145" t="s">
        <v>8</v>
      </c>
      <c r="B173" t="s">
        <v>200</v>
      </c>
      <c r="C173">
        <v>2</v>
      </c>
    </row>
    <row r="174" spans="1:3" x14ac:dyDescent="0.3">
      <c r="A174" s="145" t="s">
        <v>9</v>
      </c>
      <c r="B174" t="s">
        <v>11</v>
      </c>
    </row>
    <row r="175" spans="1:3" x14ac:dyDescent="0.3">
      <c r="A175" s="4"/>
    </row>
    <row r="176" spans="1:3" x14ac:dyDescent="0.3">
      <c r="A176" s="4"/>
      <c r="B176" t="s">
        <v>250</v>
      </c>
    </row>
    <row r="177" spans="1:3" x14ac:dyDescent="0.3">
      <c r="A177" s="145" t="s">
        <v>2</v>
      </c>
      <c r="B177" t="s">
        <v>31</v>
      </c>
      <c r="C177">
        <v>1</v>
      </c>
    </row>
    <row r="178" spans="1:3" x14ac:dyDescent="0.3">
      <c r="A178" s="145" t="s">
        <v>3</v>
      </c>
      <c r="B178" t="s">
        <v>223</v>
      </c>
      <c r="C178">
        <v>2</v>
      </c>
    </row>
    <row r="179" spans="1:3" x14ac:dyDescent="0.3">
      <c r="A179" s="145" t="s">
        <v>4</v>
      </c>
      <c r="B179" t="s">
        <v>228</v>
      </c>
      <c r="C179">
        <v>2</v>
      </c>
    </row>
    <row r="180" spans="1:3" x14ac:dyDescent="0.3">
      <c r="A180" s="145" t="s">
        <v>5</v>
      </c>
      <c r="B180" t="s">
        <v>48</v>
      </c>
      <c r="C180">
        <v>0</v>
      </c>
    </row>
    <row r="181" spans="1:3" x14ac:dyDescent="0.3">
      <c r="A181" s="145" t="s">
        <v>6</v>
      </c>
      <c r="B181" t="s">
        <v>199</v>
      </c>
      <c r="C181">
        <v>2</v>
      </c>
    </row>
    <row r="182" spans="1:3" x14ac:dyDescent="0.3">
      <c r="A182" s="145" t="s">
        <v>7</v>
      </c>
      <c r="B182" t="s">
        <v>200</v>
      </c>
      <c r="C182">
        <v>0</v>
      </c>
    </row>
    <row r="183" spans="1:3" x14ac:dyDescent="0.3">
      <c r="A183" s="145" t="s">
        <v>8</v>
      </c>
      <c r="B183" t="s">
        <v>232</v>
      </c>
      <c r="C183">
        <v>0</v>
      </c>
    </row>
    <row r="184" spans="1:3" x14ac:dyDescent="0.3">
      <c r="A184" s="145" t="s">
        <v>9</v>
      </c>
      <c r="B184" t="s">
        <v>11</v>
      </c>
      <c r="C184">
        <v>2</v>
      </c>
    </row>
    <row r="185" spans="1:3" x14ac:dyDescent="0.3">
      <c r="A185" s="4"/>
    </row>
    <row r="186" spans="1:3" x14ac:dyDescent="0.3">
      <c r="A186" s="4"/>
      <c r="B186" t="s">
        <v>251</v>
      </c>
    </row>
    <row r="187" spans="1:3" x14ac:dyDescent="0.3">
      <c r="A187" s="145" t="s">
        <v>2</v>
      </c>
      <c r="B187" t="s">
        <v>223</v>
      </c>
    </row>
    <row r="188" spans="1:3" x14ac:dyDescent="0.3">
      <c r="A188" s="145" t="s">
        <v>3</v>
      </c>
      <c r="B188" t="s">
        <v>31</v>
      </c>
      <c r="C188">
        <v>2</v>
      </c>
    </row>
    <row r="189" spans="1:3" x14ac:dyDescent="0.3">
      <c r="A189" s="145" t="s">
        <v>4</v>
      </c>
      <c r="B189" t="s">
        <v>228</v>
      </c>
      <c r="C189">
        <v>0</v>
      </c>
    </row>
    <row r="190" spans="1:3" x14ac:dyDescent="0.3">
      <c r="A190" s="145" t="s">
        <v>5</v>
      </c>
      <c r="B190" t="s">
        <v>48</v>
      </c>
      <c r="C190">
        <v>2</v>
      </c>
    </row>
    <row r="191" spans="1:3" x14ac:dyDescent="0.3">
      <c r="A191" s="145" t="s">
        <v>6</v>
      </c>
      <c r="B191" t="s">
        <v>199</v>
      </c>
      <c r="C191">
        <v>1</v>
      </c>
    </row>
    <row r="192" spans="1:3" x14ac:dyDescent="0.3">
      <c r="A192" s="145" t="s">
        <v>7</v>
      </c>
      <c r="B192" t="s">
        <v>200</v>
      </c>
      <c r="C192">
        <v>1</v>
      </c>
    </row>
    <row r="193" spans="1:3" x14ac:dyDescent="0.3">
      <c r="A193" s="145" t="s">
        <v>8</v>
      </c>
      <c r="B193" t="s">
        <v>11</v>
      </c>
      <c r="C193">
        <v>2</v>
      </c>
    </row>
    <row r="194" spans="1:3" x14ac:dyDescent="0.3">
      <c r="A194" s="145" t="s">
        <v>9</v>
      </c>
      <c r="B194" t="s">
        <v>232</v>
      </c>
    </row>
    <row r="195" spans="1:3" x14ac:dyDescent="0.3">
      <c r="A195" s="4"/>
    </row>
    <row r="196" spans="1:3" x14ac:dyDescent="0.3">
      <c r="A196" s="4"/>
      <c r="B196" t="s">
        <v>252</v>
      </c>
    </row>
    <row r="197" spans="1:3" x14ac:dyDescent="0.3">
      <c r="A197" s="145" t="s">
        <v>2</v>
      </c>
      <c r="B197" t="s">
        <v>223</v>
      </c>
      <c r="C197">
        <v>2</v>
      </c>
    </row>
    <row r="198" spans="1:3" x14ac:dyDescent="0.3">
      <c r="A198" s="145" t="s">
        <v>3</v>
      </c>
      <c r="B198" t="s">
        <v>31</v>
      </c>
      <c r="C198">
        <v>0</v>
      </c>
    </row>
    <row r="199" spans="1:3" x14ac:dyDescent="0.3">
      <c r="A199" s="145" t="s">
        <v>4</v>
      </c>
      <c r="B199" t="s">
        <v>228</v>
      </c>
      <c r="C199">
        <v>2</v>
      </c>
    </row>
    <row r="200" spans="1:3" x14ac:dyDescent="0.3">
      <c r="A200" s="145" t="s">
        <v>5</v>
      </c>
      <c r="B200" t="s">
        <v>48</v>
      </c>
      <c r="C200">
        <v>0</v>
      </c>
    </row>
    <row r="201" spans="1:3" x14ac:dyDescent="0.3">
      <c r="A201" s="145" t="s">
        <v>6</v>
      </c>
      <c r="B201" t="s">
        <v>199</v>
      </c>
      <c r="C201">
        <v>2</v>
      </c>
    </row>
    <row r="202" spans="1:3" x14ac:dyDescent="0.3">
      <c r="A202" s="145" t="s">
        <v>7</v>
      </c>
      <c r="B202" t="s">
        <v>11</v>
      </c>
      <c r="C202">
        <v>1</v>
      </c>
    </row>
    <row r="203" spans="1:3" x14ac:dyDescent="0.3">
      <c r="A203" s="145" t="s">
        <v>8</v>
      </c>
      <c r="B203" t="s">
        <v>200</v>
      </c>
      <c r="C203">
        <v>2</v>
      </c>
    </row>
    <row r="204" spans="1:3" x14ac:dyDescent="0.3">
      <c r="A204" s="145" t="s">
        <v>9</v>
      </c>
      <c r="B204" t="s">
        <v>232</v>
      </c>
      <c r="C204">
        <v>1</v>
      </c>
    </row>
    <row r="205" spans="1:3" x14ac:dyDescent="0.3">
      <c r="A205" s="4"/>
    </row>
    <row r="206" spans="1:3" x14ac:dyDescent="0.3">
      <c r="A206" s="4"/>
      <c r="B206" t="s">
        <v>253</v>
      </c>
    </row>
    <row r="207" spans="1:3" x14ac:dyDescent="0.3">
      <c r="A207" s="145" t="s">
        <v>2</v>
      </c>
      <c r="B207" t="s">
        <v>223</v>
      </c>
    </row>
    <row r="208" spans="1:3" x14ac:dyDescent="0.3">
      <c r="A208" s="145" t="s">
        <v>3</v>
      </c>
      <c r="B208" t="s">
        <v>31</v>
      </c>
      <c r="C208">
        <v>2</v>
      </c>
    </row>
    <row r="209" spans="1:3" x14ac:dyDescent="0.3">
      <c r="A209" s="145" t="s">
        <v>4</v>
      </c>
      <c r="B209" t="s">
        <v>228</v>
      </c>
      <c r="C209">
        <v>1</v>
      </c>
    </row>
    <row r="210" spans="1:3" x14ac:dyDescent="0.3">
      <c r="A210" s="145" t="s">
        <v>5</v>
      </c>
      <c r="B210" t="s">
        <v>48</v>
      </c>
      <c r="C210">
        <v>0</v>
      </c>
    </row>
    <row r="211" spans="1:3" x14ac:dyDescent="0.3">
      <c r="A211" s="145" t="s">
        <v>6</v>
      </c>
      <c r="B211" t="s">
        <v>199</v>
      </c>
      <c r="C211">
        <v>2</v>
      </c>
    </row>
    <row r="212" spans="1:3" x14ac:dyDescent="0.3">
      <c r="A212" s="145" t="s">
        <v>7</v>
      </c>
      <c r="B212" t="s">
        <v>11</v>
      </c>
      <c r="C212">
        <v>1</v>
      </c>
    </row>
    <row r="213" spans="1:3" x14ac:dyDescent="0.3">
      <c r="A213" s="145" t="s">
        <v>8</v>
      </c>
      <c r="B213" t="s">
        <v>200</v>
      </c>
      <c r="C213">
        <v>2</v>
      </c>
    </row>
    <row r="214" spans="1:3" x14ac:dyDescent="0.3">
      <c r="A214" s="145" t="s">
        <v>9</v>
      </c>
      <c r="B214" t="s">
        <v>232</v>
      </c>
    </row>
    <row r="215" spans="1:3" x14ac:dyDescent="0.3">
      <c r="A215" s="4"/>
    </row>
    <row r="216" spans="1:3" x14ac:dyDescent="0.3">
      <c r="A216" s="4"/>
      <c r="B216" t="s">
        <v>254</v>
      </c>
    </row>
    <row r="217" spans="1:3" x14ac:dyDescent="0.3">
      <c r="A217" s="145" t="s">
        <v>2</v>
      </c>
      <c r="B217" t="s">
        <v>223</v>
      </c>
      <c r="C217">
        <v>2</v>
      </c>
    </row>
    <row r="218" spans="1:3" x14ac:dyDescent="0.3">
      <c r="A218" s="145" t="s">
        <v>3</v>
      </c>
      <c r="B218" t="s">
        <v>31</v>
      </c>
      <c r="C218">
        <v>1</v>
      </c>
    </row>
    <row r="219" spans="1:3" x14ac:dyDescent="0.3">
      <c r="A219" s="145" t="s">
        <v>4</v>
      </c>
      <c r="B219" t="s">
        <v>228</v>
      </c>
      <c r="C219">
        <v>1</v>
      </c>
    </row>
    <row r="220" spans="1:3" x14ac:dyDescent="0.3">
      <c r="A220" s="145" t="s">
        <v>5</v>
      </c>
      <c r="B220" t="s">
        <v>199</v>
      </c>
      <c r="C220">
        <v>2</v>
      </c>
    </row>
    <row r="221" spans="1:3" x14ac:dyDescent="0.3">
      <c r="A221" s="145" t="s">
        <v>6</v>
      </c>
      <c r="B221" t="s">
        <v>48</v>
      </c>
      <c r="C221">
        <v>0</v>
      </c>
    </row>
    <row r="222" spans="1:3" x14ac:dyDescent="0.3">
      <c r="A222" s="145" t="s">
        <v>7</v>
      </c>
      <c r="B222" t="s">
        <v>200</v>
      </c>
      <c r="C222">
        <v>2</v>
      </c>
    </row>
    <row r="223" spans="1:3" x14ac:dyDescent="0.3">
      <c r="A223" s="145" t="s">
        <v>8</v>
      </c>
      <c r="B223" t="s">
        <v>11</v>
      </c>
      <c r="C223">
        <v>2</v>
      </c>
    </row>
    <row r="224" spans="1:3" x14ac:dyDescent="0.3">
      <c r="A224" s="145" t="s">
        <v>9</v>
      </c>
      <c r="B224" t="s">
        <v>232</v>
      </c>
      <c r="C224">
        <v>0</v>
      </c>
    </row>
    <row r="225" spans="1:1" x14ac:dyDescent="0.3">
      <c r="A225" s="4"/>
    </row>
    <row r="226" spans="1:1" x14ac:dyDescent="0.3">
      <c r="A226" s="4"/>
    </row>
  </sheetData>
  <mergeCells count="2">
    <mergeCell ref="A1:F2"/>
    <mergeCell ref="A3:F3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6</vt:i4>
      </vt:variant>
    </vt:vector>
  </HeadingPairs>
  <TitlesOfParts>
    <vt:vector size="6" baseType="lpstr">
      <vt:lpstr>Stage 0</vt:lpstr>
      <vt:lpstr>Stage 1</vt:lpstr>
      <vt:lpstr>Stage 2</vt:lpstr>
      <vt:lpstr>Stage 3</vt:lpstr>
      <vt:lpstr>Stage 4</vt:lpstr>
      <vt:lpstr>Stage 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francesco</dc:creator>
  <cp:lastModifiedBy>Mario Matteis</cp:lastModifiedBy>
  <cp:lastPrinted>2013-07-17T10:45:30Z</cp:lastPrinted>
  <dcterms:created xsi:type="dcterms:W3CDTF">2010-12-28T19:58:00Z</dcterms:created>
  <dcterms:modified xsi:type="dcterms:W3CDTF">2025-01-10T22:40:07Z</dcterms:modified>
</cp:coreProperties>
</file>